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10680" activeTab="2"/>
  </bookViews>
  <sheets>
    <sheet name="Т3" sheetId="7" r:id="rId1"/>
    <sheet name="Т2" sheetId="8" r:id="rId2"/>
    <sheet name="Т1" sheetId="9" r:id="rId3"/>
  </sheets>
  <calcPr calcId="124519"/>
</workbook>
</file>

<file path=xl/calcChain.xml><?xml version="1.0" encoding="utf-8"?>
<calcChain xmlns="http://schemas.openxmlformats.org/spreadsheetml/2006/main">
  <c r="G17" i="9"/>
  <c r="F17"/>
  <c r="E17"/>
  <c r="C17"/>
  <c r="B17"/>
  <c r="H16"/>
  <c r="H15"/>
  <c r="H14"/>
  <c r="H13"/>
  <c r="H12"/>
  <c r="H11"/>
  <c r="H10"/>
  <c r="H9"/>
  <c r="H8"/>
  <c r="H7"/>
  <c r="H6"/>
  <c r="H5"/>
  <c r="T45" i="8"/>
  <c r="S45"/>
  <c r="Q45"/>
  <c r="P45"/>
  <c r="O45"/>
  <c r="R45" s="1"/>
  <c r="N45"/>
  <c r="K45"/>
  <c r="H45"/>
  <c r="G45"/>
  <c r="D45"/>
  <c r="T44"/>
  <c r="S44"/>
  <c r="Q44"/>
  <c r="P44"/>
  <c r="O44"/>
  <c r="R44" s="1"/>
  <c r="N44"/>
  <c r="K44"/>
  <c r="H44"/>
  <c r="G44"/>
  <c r="D44"/>
  <c r="XFD44" s="1"/>
  <c r="T43"/>
  <c r="S43"/>
  <c r="Q43"/>
  <c r="P43"/>
  <c r="O43"/>
  <c r="R43" s="1"/>
  <c r="N43"/>
  <c r="K43"/>
  <c r="H43"/>
  <c r="G43"/>
  <c r="D43"/>
  <c r="XFD43" s="1"/>
  <c r="J42"/>
  <c r="T42" s="1"/>
  <c r="I42"/>
  <c r="S42" s="1"/>
  <c r="C42"/>
  <c r="H42" s="1"/>
  <c r="B42"/>
  <c r="G42" s="1"/>
  <c r="T41"/>
  <c r="S41"/>
  <c r="Q41"/>
  <c r="P41"/>
  <c r="O41"/>
  <c r="R41" s="1"/>
  <c r="N41"/>
  <c r="K41"/>
  <c r="H41"/>
  <c r="G41"/>
  <c r="D41"/>
  <c r="T40"/>
  <c r="S40"/>
  <c r="Q40"/>
  <c r="P40"/>
  <c r="O40"/>
  <c r="R40" s="1"/>
  <c r="N40"/>
  <c r="K40"/>
  <c r="H40"/>
  <c r="G40"/>
  <c r="D40"/>
  <c r="J39"/>
  <c r="T39" s="1"/>
  <c r="I39"/>
  <c r="S39" s="1"/>
  <c r="C39"/>
  <c r="H39" s="1"/>
  <c r="B39"/>
  <c r="G39" s="1"/>
  <c r="T38"/>
  <c r="S38"/>
  <c r="Q38"/>
  <c r="P38"/>
  <c r="O38"/>
  <c r="R38" s="1"/>
  <c r="N38"/>
  <c r="K38"/>
  <c r="H38"/>
  <c r="G38"/>
  <c r="D38"/>
  <c r="T37"/>
  <c r="S37"/>
  <c r="Q37"/>
  <c r="P37"/>
  <c r="O37"/>
  <c r="R37" s="1"/>
  <c r="N37"/>
  <c r="K37"/>
  <c r="H37"/>
  <c r="G37"/>
  <c r="D37"/>
  <c r="T36"/>
  <c r="S36"/>
  <c r="Q36"/>
  <c r="P36"/>
  <c r="O36"/>
  <c r="R36" s="1"/>
  <c r="N36"/>
  <c r="K36"/>
  <c r="H36"/>
  <c r="G36"/>
  <c r="D36"/>
  <c r="J35"/>
  <c r="T35" s="1"/>
  <c r="I35"/>
  <c r="S35" s="1"/>
  <c r="C35"/>
  <c r="H35" s="1"/>
  <c r="B35"/>
  <c r="G35" s="1"/>
  <c r="T34"/>
  <c r="S34"/>
  <c r="Q34"/>
  <c r="P34"/>
  <c r="O34"/>
  <c r="R34" s="1"/>
  <c r="N34"/>
  <c r="K34"/>
  <c r="H34"/>
  <c r="G34"/>
  <c r="D34"/>
  <c r="T33"/>
  <c r="S33"/>
  <c r="Q33"/>
  <c r="P33"/>
  <c r="O33"/>
  <c r="R33" s="1"/>
  <c r="N33"/>
  <c r="K33"/>
  <c r="H33"/>
  <c r="G33"/>
  <c r="D33"/>
  <c r="J32"/>
  <c r="T32" s="1"/>
  <c r="I32"/>
  <c r="S32" s="1"/>
  <c r="C32"/>
  <c r="H32" s="1"/>
  <c r="B32"/>
  <c r="G32" s="1"/>
  <c r="T31"/>
  <c r="S31"/>
  <c r="Q31"/>
  <c r="P31"/>
  <c r="O31"/>
  <c r="R31" s="1"/>
  <c r="N31"/>
  <c r="K31"/>
  <c r="H31"/>
  <c r="G31"/>
  <c r="D31"/>
  <c r="T30"/>
  <c r="S30"/>
  <c r="Q30"/>
  <c r="P30"/>
  <c r="O30"/>
  <c r="R30" s="1"/>
  <c r="N30"/>
  <c r="K30"/>
  <c r="H30"/>
  <c r="G30"/>
  <c r="D30"/>
  <c r="T29"/>
  <c r="S29"/>
  <c r="Q29"/>
  <c r="P29"/>
  <c r="O29"/>
  <c r="R29" s="1"/>
  <c r="N29"/>
  <c r="K29"/>
  <c r="H29"/>
  <c r="G29"/>
  <c r="D29"/>
  <c r="T28"/>
  <c r="S28"/>
  <c r="Q28"/>
  <c r="P28"/>
  <c r="O28"/>
  <c r="R28" s="1"/>
  <c r="N28"/>
  <c r="K28"/>
  <c r="H28"/>
  <c r="G28"/>
  <c r="D28"/>
  <c r="T27"/>
  <c r="S27"/>
  <c r="Q27"/>
  <c r="P27"/>
  <c r="O27"/>
  <c r="R27" s="1"/>
  <c r="N27"/>
  <c r="K27"/>
  <c r="H27"/>
  <c r="G27"/>
  <c r="D27"/>
  <c r="T26"/>
  <c r="S26"/>
  <c r="Q26"/>
  <c r="P26"/>
  <c r="O26"/>
  <c r="R26" s="1"/>
  <c r="N26"/>
  <c r="K26"/>
  <c r="H26"/>
  <c r="G26"/>
  <c r="D26"/>
  <c r="J25"/>
  <c r="T25" s="1"/>
  <c r="I25"/>
  <c r="S25" s="1"/>
  <c r="C25"/>
  <c r="H25" s="1"/>
  <c r="B25"/>
  <c r="G25" s="1"/>
  <c r="T24"/>
  <c r="S24"/>
  <c r="Q24"/>
  <c r="P24"/>
  <c r="O24"/>
  <c r="R24" s="1"/>
  <c r="N24"/>
  <c r="K24"/>
  <c r="H24"/>
  <c r="G24"/>
  <c r="D24"/>
  <c r="T23"/>
  <c r="S23"/>
  <c r="Q23"/>
  <c r="P23"/>
  <c r="O23"/>
  <c r="R23" s="1"/>
  <c r="N23"/>
  <c r="K23"/>
  <c r="H23"/>
  <c r="G23"/>
  <c r="D23"/>
  <c r="T22"/>
  <c r="S22"/>
  <c r="Q22"/>
  <c r="P22"/>
  <c r="O22"/>
  <c r="R22" s="1"/>
  <c r="N22"/>
  <c r="K22"/>
  <c r="H22"/>
  <c r="G22"/>
  <c r="D22"/>
  <c r="J21"/>
  <c r="T21" s="1"/>
  <c r="I21"/>
  <c r="S21" s="1"/>
  <c r="C21"/>
  <c r="H21" s="1"/>
  <c r="B21"/>
  <c r="G21" s="1"/>
  <c r="T20"/>
  <c r="S20"/>
  <c r="Q20"/>
  <c r="P20"/>
  <c r="O20"/>
  <c r="R20" s="1"/>
  <c r="N20"/>
  <c r="K20"/>
  <c r="H20"/>
  <c r="G20"/>
  <c r="D20"/>
  <c r="T19"/>
  <c r="S19"/>
  <c r="Q19"/>
  <c r="P19"/>
  <c r="O19"/>
  <c r="R19" s="1"/>
  <c r="N19"/>
  <c r="K19"/>
  <c r="H19"/>
  <c r="G19"/>
  <c r="D19"/>
  <c r="T18"/>
  <c r="S18"/>
  <c r="Q18"/>
  <c r="P18"/>
  <c r="O18"/>
  <c r="R18" s="1"/>
  <c r="N18"/>
  <c r="K18"/>
  <c r="H18"/>
  <c r="G18"/>
  <c r="D18"/>
  <c r="T17"/>
  <c r="S17"/>
  <c r="Q17"/>
  <c r="P17"/>
  <c r="O17"/>
  <c r="R17" s="1"/>
  <c r="N17"/>
  <c r="K17"/>
  <c r="H17"/>
  <c r="G17"/>
  <c r="D17"/>
  <c r="J16"/>
  <c r="T16" s="1"/>
  <c r="I16"/>
  <c r="S16" s="1"/>
  <c r="C16"/>
  <c r="H16" s="1"/>
  <c r="B16"/>
  <c r="G16" s="1"/>
  <c r="T15"/>
  <c r="S15"/>
  <c r="Q15"/>
  <c r="P15"/>
  <c r="O15"/>
  <c r="R15" s="1"/>
  <c r="N15"/>
  <c r="K15"/>
  <c r="H15"/>
  <c r="G15"/>
  <c r="D15"/>
  <c r="T14"/>
  <c r="S14"/>
  <c r="Q14"/>
  <c r="P14"/>
  <c r="O14"/>
  <c r="R14" s="1"/>
  <c r="N14"/>
  <c r="K14"/>
  <c r="H14"/>
  <c r="G14"/>
  <c r="D14"/>
  <c r="T13"/>
  <c r="S13"/>
  <c r="Q13"/>
  <c r="P13"/>
  <c r="O13"/>
  <c r="R13" s="1"/>
  <c r="N13"/>
  <c r="K13"/>
  <c r="H13"/>
  <c r="G13"/>
  <c r="D13"/>
  <c r="J12"/>
  <c r="J46" s="1"/>
  <c r="I12"/>
  <c r="I46" s="1"/>
  <c r="C12"/>
  <c r="C46" s="1"/>
  <c r="B12"/>
  <c r="B46" s="1"/>
  <c r="T11"/>
  <c r="S11"/>
  <c r="Q11"/>
  <c r="P11"/>
  <c r="O11"/>
  <c r="R11" s="1"/>
  <c r="N11"/>
  <c r="K11"/>
  <c r="H11"/>
  <c r="G11"/>
  <c r="D11"/>
  <c r="T10"/>
  <c r="S10"/>
  <c r="Q10"/>
  <c r="P10"/>
  <c r="O10"/>
  <c r="R10" s="1"/>
  <c r="N10"/>
  <c r="K10"/>
  <c r="H10"/>
  <c r="G10"/>
  <c r="D10"/>
  <c r="T9"/>
  <c r="S9"/>
  <c r="Q9"/>
  <c r="P9"/>
  <c r="O9"/>
  <c r="R9" s="1"/>
  <c r="N9"/>
  <c r="K9"/>
  <c r="H9"/>
  <c r="G9"/>
  <c r="D9"/>
  <c r="T8"/>
  <c r="S8"/>
  <c r="Q8"/>
  <c r="P8"/>
  <c r="O8"/>
  <c r="R8" s="1"/>
  <c r="N8"/>
  <c r="K8"/>
  <c r="H8"/>
  <c r="G8"/>
  <c r="D8"/>
  <c r="T7"/>
  <c r="S7"/>
  <c r="Q7"/>
  <c r="P7"/>
  <c r="O7"/>
  <c r="R7" s="1"/>
  <c r="N7"/>
  <c r="K7"/>
  <c r="H7"/>
  <c r="G7"/>
  <c r="D7"/>
  <c r="T6"/>
  <c r="S6"/>
  <c r="Q6"/>
  <c r="P6"/>
  <c r="O6"/>
  <c r="R6" s="1"/>
  <c r="N6"/>
  <c r="K6"/>
  <c r="H6"/>
  <c r="G6"/>
  <c r="D6"/>
  <c r="T5"/>
  <c r="S5"/>
  <c r="Q5"/>
  <c r="P5"/>
  <c r="O5"/>
  <c r="R5" s="1"/>
  <c r="N5"/>
  <c r="K5"/>
  <c r="H5"/>
  <c r="G5"/>
  <c r="D5"/>
  <c r="T4"/>
  <c r="S4"/>
  <c r="Q4"/>
  <c r="P4"/>
  <c r="O4"/>
  <c r="R4" s="1"/>
  <c r="N4"/>
  <c r="K4"/>
  <c r="H4"/>
  <c r="G4"/>
  <c r="D4"/>
  <c r="J46" i="7"/>
  <c r="I46"/>
  <c r="C46"/>
  <c r="B46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21"/>
  <c r="D12"/>
  <c r="J42"/>
  <c r="I42"/>
  <c r="C42"/>
  <c r="B42"/>
  <c r="J39"/>
  <c r="I39"/>
  <c r="C39"/>
  <c r="B39"/>
  <c r="J35"/>
  <c r="I35"/>
  <c r="C35"/>
  <c r="B35"/>
  <c r="J32"/>
  <c r="I32"/>
  <c r="C32"/>
  <c r="B32"/>
  <c r="J25"/>
  <c r="I25"/>
  <c r="C25"/>
  <c r="B25"/>
  <c r="J21"/>
  <c r="I21"/>
  <c r="C21"/>
  <c r="B21"/>
  <c r="J16"/>
  <c r="I16"/>
  <c r="C16"/>
  <c r="B16"/>
  <c r="J12"/>
  <c r="I12"/>
  <c r="C12"/>
  <c r="B12"/>
  <c r="H17" i="9" l="1"/>
  <c r="D12" i="8"/>
  <c r="G12"/>
  <c r="H12"/>
  <c r="N12"/>
  <c r="O12"/>
  <c r="R12" s="1"/>
  <c r="P12"/>
  <c r="Q12"/>
  <c r="S12"/>
  <c r="T12"/>
  <c r="N16"/>
  <c r="O16"/>
  <c r="R16" s="1"/>
  <c r="P16"/>
  <c r="Q16"/>
  <c r="D21"/>
  <c r="N21"/>
  <c r="O21"/>
  <c r="R21" s="1"/>
  <c r="P21"/>
  <c r="Q21"/>
  <c r="D25"/>
  <c r="N25"/>
  <c r="O25"/>
  <c r="R25" s="1"/>
  <c r="P25"/>
  <c r="Q25"/>
  <c r="D32"/>
  <c r="N32"/>
  <c r="O32"/>
  <c r="R32" s="1"/>
  <c r="P32"/>
  <c r="Q32"/>
  <c r="D35"/>
  <c r="N35"/>
  <c r="O35"/>
  <c r="R35" s="1"/>
  <c r="P35"/>
  <c r="Q35"/>
  <c r="D39"/>
  <c r="N39"/>
  <c r="O39"/>
  <c r="R39" s="1"/>
  <c r="P39"/>
  <c r="Q39"/>
  <c r="D42"/>
  <c r="N42"/>
  <c r="O42"/>
  <c r="R42" s="1"/>
  <c r="P42"/>
  <c r="Q42"/>
  <c r="T5" i="7"/>
  <c r="T6"/>
  <c r="T7"/>
  <c r="T8"/>
  <c r="T9"/>
  <c r="T10"/>
  <c r="T11"/>
  <c r="S5"/>
  <c r="S6"/>
  <c r="S7"/>
  <c r="S8"/>
  <c r="S9"/>
  <c r="S10"/>
  <c r="S11"/>
  <c r="T4"/>
  <c r="S4"/>
  <c r="R5"/>
  <c r="R6"/>
  <c r="R7"/>
  <c r="R8"/>
  <c r="R9"/>
  <c r="R10"/>
  <c r="R11"/>
  <c r="XFD43"/>
  <c r="XFD44"/>
  <c r="R4"/>
  <c r="Q5"/>
  <c r="Q6"/>
  <c r="Q7"/>
  <c r="Q8"/>
  <c r="Q9"/>
  <c r="Q10"/>
  <c r="Q11"/>
  <c r="Q4"/>
  <c r="P5"/>
  <c r="P6"/>
  <c r="P7"/>
  <c r="P8"/>
  <c r="P9"/>
  <c r="P10"/>
  <c r="P11"/>
  <c r="P4"/>
  <c r="O5"/>
  <c r="O6"/>
  <c r="O7"/>
  <c r="O8"/>
  <c r="O9"/>
  <c r="O10"/>
  <c r="O11"/>
  <c r="N5"/>
  <c r="N6"/>
  <c r="N7"/>
  <c r="N8"/>
  <c r="N9"/>
  <c r="N10"/>
  <c r="N11"/>
  <c r="O4"/>
  <c r="N4"/>
  <c r="K5"/>
  <c r="K6"/>
  <c r="K7"/>
  <c r="K8"/>
  <c r="K9"/>
  <c r="K10"/>
  <c r="K11"/>
  <c r="K13"/>
  <c r="K14"/>
  <c r="K15"/>
  <c r="K17"/>
  <c r="K18"/>
  <c r="K19"/>
  <c r="K20"/>
  <c r="K22"/>
  <c r="K23"/>
  <c r="K24"/>
  <c r="K26"/>
  <c r="K27"/>
  <c r="K28"/>
  <c r="K29"/>
  <c r="K30"/>
  <c r="K31"/>
  <c r="K33"/>
  <c r="K34"/>
  <c r="K36"/>
  <c r="K37"/>
  <c r="K38"/>
  <c r="K40"/>
  <c r="K41"/>
  <c r="K43"/>
  <c r="K44"/>
  <c r="K45"/>
  <c r="K4"/>
  <c r="D14"/>
  <c r="H5"/>
  <c r="H6"/>
  <c r="H7"/>
  <c r="H8"/>
  <c r="H9"/>
  <c r="H10"/>
  <c r="H11"/>
  <c r="G5"/>
  <c r="G6"/>
  <c r="G7"/>
  <c r="G8"/>
  <c r="G9"/>
  <c r="G10"/>
  <c r="G11"/>
  <c r="H4"/>
  <c r="G4"/>
  <c r="D5"/>
  <c r="D6"/>
  <c r="D7"/>
  <c r="D8"/>
  <c r="D9"/>
  <c r="D10"/>
  <c r="D11"/>
  <c r="D13"/>
  <c r="D15"/>
  <c r="D17"/>
  <c r="D18"/>
  <c r="D19"/>
  <c r="D20"/>
  <c r="D22"/>
  <c r="D23"/>
  <c r="D24"/>
  <c r="D45"/>
  <c r="D4"/>
</calcChain>
</file>

<file path=xl/sharedStrings.xml><?xml version="1.0" encoding="utf-8"?>
<sst xmlns="http://schemas.openxmlformats.org/spreadsheetml/2006/main" count="86" uniqueCount="58">
  <si>
    <t>КФСР</t>
  </si>
  <si>
    <t>Процент исполнения от годовых плановых назначений</t>
  </si>
  <si>
    <t>Рост (снижение)  плановых назначений</t>
  </si>
  <si>
    <t>Рост (снижение)  исполнения</t>
  </si>
  <si>
    <t>Отклонение  плановых назначений</t>
  </si>
  <si>
    <t>Отклонение  исполнения</t>
  </si>
  <si>
    <t>Отклонение  удельного веса в структуре расходов</t>
  </si>
  <si>
    <t>ФСР</t>
  </si>
  <si>
    <t>Уточненные плановые назначения</t>
  </si>
  <si>
    <t>Исполнено</t>
  </si>
  <si>
    <t>Удельный вес в структуре расходов</t>
  </si>
  <si>
    <t>Причины</t>
  </si>
  <si>
    <t>0100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</si>
  <si>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</si>
  <si>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</si>
  <si>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</si>
  <si>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</si>
  <si>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</si>
  <si>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</si>
  <si>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</si>
  <si>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</si>
  <si>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</si>
  <si>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</si>
  <si>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</si>
  <si>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Итого:</t>
  </si>
  <si>
    <t>8=5/2</t>
  </si>
  <si>
    <t>Рост (снижение), %</t>
  </si>
  <si>
    <t xml:space="preserve">По данному разделу предусмотрены средства на обеспечение мероприятий  в области охраны окружающей среды. Рост расходов связан с реализацией мероприятий, предусмотренных ГРБС в данной сфере. </t>
  </si>
  <si>
    <t xml:space="preserve">По данному разделу предусмотрены средства на обслуживание долговых обязательств </t>
  </si>
  <si>
    <t xml:space="preserve">По данному разделу предусмотрены средства на возмещение МУП «Редакция газеты Перекрёсток России» части затрат за опубликование муниципальных правовых актов, иной официальной информации. Рост расходов связан с выделением ассигнований за счет средств областного бюджета на размещение социально значимой информации в печатных средствах массовой информации, учрежденных органами местного самоуправления </t>
  </si>
  <si>
    <t>По данному разделу предусмотрены расходы на обеспечение функционирования муниципальных автономных учреждений МАУ СОК «Юность» и "Спортивная школа". Рост расходов  на 21 % обусловлен реализацией  положений ФЗ от 04.12.2007 года «О физической культуре и спорте в Российской Федерации», Федеральных стандартов спортивной подготовки, утвержденных  приказами Минспорта России и с целью сохранения и развития спортивного резерва, создания условий для подготовки высококвалифицированных спортсменов, способных показывать высокие результаты на соревнованиях различного уровня в 04.10.2017 года  «Детско – юношеская  спортивная школа» была реорганизована в "Спортивную школу г. Ртищево Саратовской области". И соответственно, в 2018 году средства на функционирование Спортивной школы предусмотрены в 11 разделе функциональной классификации бюджетных расходов</t>
  </si>
  <si>
    <t>Таблица № 1</t>
  </si>
  <si>
    <t>Плановые назначения по состоянию на 30.06.2017 года (БА)</t>
  </si>
  <si>
    <t>Исполнено по состоянию на 30.06.2017 года (за 1 полугодие 2017 года)</t>
  </si>
  <si>
    <t>Итоговая сумма плановых назначений  по состоянию на 30.06.2017 года (за 1 полугодие 2017 года)</t>
  </si>
  <si>
    <t>Итоговая сумма исполнения  по состоянию на 30.06.2017 года (за 1 полугодие 2017 года)</t>
  </si>
  <si>
    <t>Удельный вес плана в структуре расходов за 1 полугодие 2017 года</t>
  </si>
  <si>
    <t>Удельный вес исполнения в структуре расходов за 1 полугодие 2017 года</t>
  </si>
  <si>
    <t>Плановые назначения по состоянию на 30.06.2018 года (БА)</t>
  </si>
  <si>
    <t>Исполнено по состоянию на 30.06.2018 года (за 1 полугодие 2018 года)</t>
  </si>
  <si>
    <t>Итоговая сумма плановых назначений  по состоянию на 30.06.2018 года (за 1 полугодие 2018 года)</t>
  </si>
  <si>
    <t>Итоговая сумма исполнения  по состоянию на 30.06.2018 года (за 1 полугодие 2018 года)</t>
  </si>
  <si>
    <t>Удельный вес плана в структуре расходов за 1 полугодие 2018 года</t>
  </si>
  <si>
    <t>Удельный вес исполнения в структуре расходов за 1 полугодие 2018 года</t>
  </si>
  <si>
    <t>Исполнение росписи по расходам в разрезе классификации</t>
  </si>
  <si>
    <t>на 30.06.2017 и на 30.06.2018</t>
  </si>
  <si>
    <t>по состоянию на 30.06.2017 года</t>
  </si>
  <si>
    <t>по итогам 1 полугодие 2018 года, %</t>
  </si>
  <si>
    <t>по состоянию на 30.06.2018 года</t>
  </si>
  <si>
    <t>по итогам 1 полугодия 2018 года, %</t>
  </si>
  <si>
    <t xml:space="preserve"> Общегосударственные расходы, в том числе: расходы на обеспечение деятельности и содержание аппарата управления, двух муниципальных казенных учреждений. Рост на 6,45 % связан с тем что:  1) в 2018 году предусмотрены средства  на проведение выборов депутатов в сельские Советы муниципальных образований, также в Совет города Ртищево Ртищевского муниципального района четвертого созыва (на общую сумму 1885,0 тыс. рублей); 2) дополнительно в 1 квартале 2018 года запланированы  средства на приобретение в собственность двух сельских поселений легковых автомобилей повышенной проходимости в: Макровское МО (550,7 тыс. рублей) и Урусовское МО (545,0 тыс. рублей), Шило-Голицынское МО (515,5 тыс. рублей). Кроме того, в аналогичном периоде текущего года бюджетные назначения на обеспечение деятельности и содержание аппарата управления  предусмотрены  на 9 месяцев; а по муниципальным казенным учреждениям предусмотрены средства для обеспечения муниципальных расходных обязательств:                                                                                                                       - по повышению с 01.01.2018 года на 4 % оплаты труда работников муниципальных учреждений;
- по обеспечению с 1 января 2018 года месячной заработной платы работников муниципальных учреждений в размере не менее 9489 рублей за счет средств местного бюджета
</t>
  </si>
  <si>
    <t xml:space="preserve">Субвенции федерального бюджета на осуществление первичного воинского учета на территориях, где отсутствуют военные комиссариаты. Снижение расходов на 2,5 % связано со снижением граждан, состоящих на воинском учете в Макаровском муниципальном образовании. С 2018 года военно-учетный работник является не освобожденным (по совместительству) и занимает 0,5 ставки </t>
  </si>
  <si>
    <t>Предусмотрены расходы на реализацию муниципальной программы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годы". Кроме того, рост расходов на 20,5 % связан с выделением средств для оплаты административных штрафов по постановлению дело 5-163(1)/2017 от 20.12.17 г. и по постановлению дело 5-32/2018 от 07.02.18 г.</t>
  </si>
  <si>
    <t>По данному разделу предусмотрены расходы в сфере сельского хозяйства, транспорта и дорожного хозяйства, а также  других вопросов в области национальной экономики. Расходы на национальную экономику в 2018 году снизились на 11,5 % : муниципальный дорожный фонд сформирован в сумме на 6,4 млн. рублей меньше, чем в аналогичном периоде прошлого года в соответствии с мероприятиями муниципальной программы по развитию транспортной системы. При формировании бюджета на 2018 год средства перераспределены на софинансирование социальных обязательств по повышению оплаты труда работников муниципальных учреждений; Кром того в аналогичном периоде прошлого года за счет средств федерального и областного бюджетов были предусмотрены средства на реализацию мероприятий государственной программы Российской Федерации «Доступная среда» на 2011-2020 годы в общей сумме 0,6 млн. рублей</t>
  </si>
  <si>
    <t>По данному разделу предусмотрены расходы на жилищно – коммунальное  хозяйство и благоустройство. Рост расходов на 37,0 % связан с реализацией принятых муниципальных программ сельских поселений в сфере благоустройства территорий муниципальных образований, а также выделением ассигнований на поддержку государственных программ субъектов РФ и муниципальных программ формирования современной городской среды в сумме 13,9 млн. рублей из федерального и областного бюджетов.</t>
  </si>
  <si>
    <t xml:space="preserve"> По данному разделу предусмотрены расходы на развитие библиотечной системы, культурно – досуговой   деятельности, а также на другие вопросы в области культуры, кинематографии. Рост расходов на 21,3 % связан с тем, что в 2018 году выделены субсидии на выравнивание возможностей местных бюджетов по обеспечению повышения оплаты труда отдельным категориям работников бюджетной сферы (Указники) в большем объеме - в целях обеспечения показателей дорожной карты, а также субсидий из областного бюджета и софинансирования расходных обязательств за счет средств местного бюджета:                                                                                                                       - по повышению с 01.01.2018 года на 4 % оплаты труда работников муниципальных учреждений;
- по обеспечению с 1 января 2018 года месячной заработной платы работников муниципальных учреждений в размере не менее 9489 рублей и с 1 мая 2018 года не менее 11163 рубля</t>
  </si>
  <si>
    <t>По данному разделу предусмотрены расходы на дошкольное, общее и дополнительное образование, молодёжную политику и оздоровление детей, а также другие вопросы в области образования. Рост расходов на 8,0 % связан с тем, что в 2018 году выделены субсидии на выравнивание возможностей местных бюджетов по обеспечению повышения оплаты труда отдельным категориям работников бюджетной сферы (Указники) в большем объеме - в целях обеспечения показателей дорожной карты, а также субсидий из областного бюджета и софинансирования расходных обязательств за счет средств местного бюджета:                                                                                                                       - по повышению с 01.01.2018 года на 4 % оплаты труда работников муниципальных учреждений;
- по обеспечению с 1 января 2018 года месячной заработной платы работников муниципальных учреждений в размере не менее 9489 рублей и с 1 мая 2018 года не менее 11163 рубля</t>
  </si>
  <si>
    <t>По данному разделу предусмотрены расходы на доплаты к пенсии муниципальным служащим, субсидии гражданам за ЖКУ, льготы медицинским работникам, а также на компенсацию части родительской платы. Снижение расходов не значительно и обусловлено тем, что расходные обязательства на выплату доплат к пенсиям муниципальным служащим и почетным гражданам на 2018 году предусмотрены не в полном объеме. Бюджет по данным категориям будет уточняться во II полугодии 2018 года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</si>
</sst>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0"/>
    <numFmt numFmtId="166" formatCode="#,##0.00_ ;[Red]\-#,##0.00\ "/>
    <numFmt numFmtId="167" formatCode="#,##0.0"/>
    <numFmt numFmtId="168" formatCode="0.0%"/>
  </numFmts>
  <fonts count="13">
    <font>
      <sz val="10"/>
      <color theme="1"/>
      <name val="Arial Cyr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2">
    <xf numFmtId="0" fontId="0" fillId="0" borderId="0" xfId="0"/>
    <xf numFmtId="0" fontId="2" fillId="0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2" xfId="1" applyNumberFormat="1" applyFont="1" applyFill="1" applyBorder="1" applyAlignment="1" applyProtection="1">
      <alignment wrapText="1"/>
      <protection hidden="1"/>
    </xf>
    <xf numFmtId="164" fontId="3" fillId="2" borderId="1" xfId="1" applyNumberFormat="1" applyFont="1" applyFill="1" applyBorder="1" applyAlignment="1" applyProtection="1">
      <protection hidden="1"/>
    </xf>
    <xf numFmtId="0" fontId="9" fillId="0" borderId="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8" fillId="0" borderId="1" xfId="0" applyNumberFormat="1" applyFont="1" applyFill="1" applyBorder="1" applyAlignment="1">
      <alignment wrapText="1"/>
    </xf>
    <xf numFmtId="167" fontId="8" fillId="0" borderId="1" xfId="0" applyNumberFormat="1" applyFont="1" applyFill="1" applyBorder="1" applyAlignment="1">
      <alignment wrapText="1"/>
    </xf>
    <xf numFmtId="10" fontId="8" fillId="0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9" fontId="7" fillId="0" borderId="1" xfId="0" applyNumberFormat="1" applyFont="1" applyFill="1" applyBorder="1" applyAlignment="1">
      <alignment wrapText="1"/>
    </xf>
    <xf numFmtId="167" fontId="7" fillId="0" borderId="1" xfId="0" applyNumberFormat="1" applyFont="1" applyFill="1" applyBorder="1" applyAlignment="1">
      <alignment wrapText="1"/>
    </xf>
    <xf numFmtId="10" fontId="7" fillId="0" borderId="1" xfId="0" applyNumberFormat="1" applyFont="1" applyFill="1" applyBorder="1" applyAlignment="1">
      <alignment wrapText="1"/>
    </xf>
    <xf numFmtId="168" fontId="7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7" fillId="0" borderId="0" xfId="0" applyFont="1" applyFill="1" applyAlignment="1">
      <alignment horizontal="right" wrapText="1"/>
    </xf>
    <xf numFmtId="164" fontId="5" fillId="0" borderId="3" xfId="1" applyNumberFormat="1" applyFont="1" applyFill="1" applyBorder="1" applyAlignment="1" applyProtection="1">
      <protection hidden="1"/>
    </xf>
    <xf numFmtId="0" fontId="0" fillId="0" borderId="1" xfId="0" applyBorder="1"/>
    <xf numFmtId="164" fontId="2" fillId="0" borderId="3" xfId="1" applyNumberFormat="1" applyFont="1" applyFill="1" applyBorder="1" applyAlignment="1" applyProtection="1">
      <protection hidden="1"/>
    </xf>
    <xf numFmtId="0" fontId="1" fillId="0" borderId="3" xfId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0" fontId="1" fillId="0" borderId="3" xfId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0" fontId="0" fillId="0" borderId="1" xfId="0" applyNumberFormat="1" applyBorder="1"/>
    <xf numFmtId="164" fontId="5" fillId="0" borderId="3" xfId="42" applyNumberFormat="1" applyFont="1" applyFill="1" applyBorder="1" applyAlignment="1" applyProtection="1">
      <protection hidden="1"/>
    </xf>
    <xf numFmtId="164" fontId="5" fillId="0" borderId="1" xfId="31" applyNumberFormat="1" applyFont="1" applyFill="1" applyBorder="1" applyAlignment="1" applyProtection="1">
      <protection hidden="1"/>
    </xf>
    <xf numFmtId="164" fontId="5" fillId="0" borderId="1" xfId="32" applyNumberFormat="1" applyFont="1" applyFill="1" applyBorder="1" applyAlignment="1" applyProtection="1">
      <protection hidden="1"/>
    </xf>
    <xf numFmtId="164" fontId="5" fillId="0" borderId="1" xfId="33" applyNumberFormat="1" applyFont="1" applyFill="1" applyBorder="1" applyAlignment="1" applyProtection="1">
      <protection hidden="1"/>
    </xf>
    <xf numFmtId="0" fontId="0" fillId="0" borderId="0" xfId="0"/>
    <xf numFmtId="164" fontId="5" fillId="0" borderId="1" xfId="35" applyNumberFormat="1" applyFont="1" applyFill="1" applyBorder="1" applyAlignment="1" applyProtection="1">
      <protection hidden="1"/>
    </xf>
    <xf numFmtId="164" fontId="5" fillId="0" borderId="1" xfId="36" applyNumberFormat="1" applyFont="1" applyFill="1" applyBorder="1" applyAlignment="1" applyProtection="1">
      <protection hidden="1"/>
    </xf>
    <xf numFmtId="164" fontId="5" fillId="0" borderId="1" xfId="37" applyNumberFormat="1" applyFont="1" applyFill="1" applyBorder="1" applyAlignment="1" applyProtection="1">
      <protection hidden="1"/>
    </xf>
    <xf numFmtId="164" fontId="5" fillId="0" borderId="1" xfId="38" applyNumberFormat="1" applyFont="1" applyFill="1" applyBorder="1" applyAlignment="1" applyProtection="1">
      <protection hidden="1"/>
    </xf>
    <xf numFmtId="164" fontId="5" fillId="0" borderId="1" xfId="39" applyNumberFormat="1" applyFont="1" applyFill="1" applyBorder="1" applyAlignment="1" applyProtection="1">
      <protection hidden="1"/>
    </xf>
    <xf numFmtId="164" fontId="5" fillId="0" borderId="1" xfId="40" applyNumberFormat="1" applyFont="1" applyFill="1" applyBorder="1" applyAlignment="1" applyProtection="1">
      <protection hidden="1"/>
    </xf>
    <xf numFmtId="164" fontId="5" fillId="0" borderId="1" xfId="41" applyNumberFormat="1" applyFont="1" applyFill="1" applyBorder="1" applyAlignment="1" applyProtection="1">
      <protection hidden="1"/>
    </xf>
    <xf numFmtId="164" fontId="4" fillId="0" borderId="3" xfId="42" applyNumberFormat="1" applyFont="1" applyFill="1" applyBorder="1" applyAlignment="1" applyProtection="1">
      <protection hidden="1"/>
    </xf>
    <xf numFmtId="164" fontId="5" fillId="0" borderId="1" xfId="43" applyNumberFormat="1" applyFont="1" applyFill="1" applyBorder="1" applyAlignment="1" applyProtection="1">
      <protection hidden="1"/>
    </xf>
    <xf numFmtId="164" fontId="5" fillId="0" borderId="1" xfId="44" applyNumberFormat="1" applyFont="1" applyFill="1" applyBorder="1" applyAlignment="1" applyProtection="1">
      <protection hidden="1"/>
    </xf>
    <xf numFmtId="164" fontId="5" fillId="0" borderId="1" xfId="45" applyNumberFormat="1" applyFont="1" applyFill="1" applyBorder="1" applyAlignment="1" applyProtection="1">
      <protection hidden="1"/>
    </xf>
    <xf numFmtId="164" fontId="5" fillId="0" borderId="1" xfId="46" applyNumberFormat="1" applyFont="1" applyFill="1" applyBorder="1" applyAlignment="1" applyProtection="1">
      <protection hidden="1"/>
    </xf>
    <xf numFmtId="164" fontId="5" fillId="0" borderId="1" xfId="47" applyNumberFormat="1" applyFont="1" applyFill="1" applyBorder="1" applyAlignment="1" applyProtection="1">
      <protection hidden="1"/>
    </xf>
    <xf numFmtId="164" fontId="5" fillId="0" borderId="1" xfId="48" applyNumberFormat="1" applyFont="1" applyFill="1" applyBorder="1" applyAlignment="1" applyProtection="1">
      <protection hidden="1"/>
    </xf>
    <xf numFmtId="164" fontId="5" fillId="0" borderId="1" xfId="49" applyNumberFormat="1" applyFont="1" applyFill="1" applyBorder="1" applyAlignment="1" applyProtection="1">
      <protection hidden="1"/>
    </xf>
    <xf numFmtId="164" fontId="4" fillId="0" borderId="3" xfId="50" applyNumberFormat="1" applyFont="1" applyFill="1" applyBorder="1" applyAlignment="1" applyProtection="1">
      <protection hidden="1"/>
    </xf>
    <xf numFmtId="164" fontId="5" fillId="0" borderId="3" xfId="50" applyNumberFormat="1" applyFont="1" applyFill="1" applyBorder="1" applyAlignment="1" applyProtection="1">
      <protection hidden="1"/>
    </xf>
    <xf numFmtId="10" fontId="0" fillId="0" borderId="6" xfId="0" applyNumberFormat="1" applyBorder="1"/>
    <xf numFmtId="166" fontId="0" fillId="0" borderId="1" xfId="0" applyNumberFormat="1" applyBorder="1"/>
    <xf numFmtId="165" fontId="3" fillId="2" borderId="1" xfId="1" applyNumberFormat="1" applyFont="1" applyFill="1" applyBorder="1" applyAlignment="1" applyProtection="1">
      <alignment horizontal="center"/>
      <protection hidden="1"/>
    </xf>
    <xf numFmtId="10" fontId="0" fillId="2" borderId="1" xfId="0" applyNumberFormat="1" applyFill="1" applyBorder="1"/>
    <xf numFmtId="164" fontId="5" fillId="2" borderId="3" xfId="1" applyNumberFormat="1" applyFont="1" applyFill="1" applyBorder="1" applyAlignment="1" applyProtection="1">
      <protection hidden="1"/>
    </xf>
    <xf numFmtId="164" fontId="5" fillId="2" borderId="1" xfId="34" applyNumberFormat="1" applyFont="1" applyFill="1" applyBorder="1" applyAlignment="1" applyProtection="1">
      <protection hidden="1"/>
    </xf>
    <xf numFmtId="164" fontId="5" fillId="2" borderId="1" xfId="44" applyNumberFormat="1" applyFont="1" applyFill="1" applyBorder="1" applyAlignment="1" applyProtection="1">
      <protection hidden="1"/>
    </xf>
    <xf numFmtId="164" fontId="5" fillId="2" borderId="3" xfId="42" applyNumberFormat="1" applyFont="1" applyFill="1" applyBorder="1" applyAlignment="1" applyProtection="1">
      <protection hidden="1"/>
    </xf>
    <xf numFmtId="164" fontId="5" fillId="2" borderId="3" xfId="50" applyNumberFormat="1" applyFont="1" applyFill="1" applyBorder="1" applyAlignment="1" applyProtection="1">
      <protection hidden="1"/>
    </xf>
    <xf numFmtId="10" fontId="0" fillId="2" borderId="6" xfId="0" applyNumberFormat="1" applyFill="1" applyBorder="1"/>
    <xf numFmtId="166" fontId="0" fillId="2" borderId="1" xfId="0" applyNumberFormat="1" applyFill="1" applyBorder="1"/>
    <xf numFmtId="0" fontId="0" fillId="2" borderId="1" xfId="0" applyFill="1" applyBorder="1"/>
    <xf numFmtId="0" fontId="0" fillId="2" borderId="0" xfId="0" applyFill="1"/>
    <xf numFmtId="164" fontId="5" fillId="2" borderId="1" xfId="39" applyNumberFormat="1" applyFont="1" applyFill="1" applyBorder="1" applyAlignment="1" applyProtection="1">
      <protection hidden="1"/>
    </xf>
    <xf numFmtId="164" fontId="5" fillId="2" borderId="1" xfId="47" applyNumberFormat="1" applyFont="1" applyFill="1" applyBorder="1" applyAlignment="1" applyProtection="1">
      <protection hidden="1"/>
    </xf>
    <xf numFmtId="164" fontId="5" fillId="2" borderId="1" xfId="41" applyNumberFormat="1" applyFont="1" applyFill="1" applyBorder="1" applyAlignment="1" applyProtection="1">
      <protection hidden="1"/>
    </xf>
    <xf numFmtId="164" fontId="5" fillId="2" borderId="1" xfId="49" applyNumberFormat="1" applyFont="1" applyFill="1" applyBorder="1" applyAlignment="1" applyProtection="1">
      <protection hidden="1"/>
    </xf>
    <xf numFmtId="165" fontId="0" fillId="2" borderId="0" xfId="0" applyNumberFormat="1" applyFill="1"/>
    <xf numFmtId="166" fontId="0" fillId="0" borderId="0" xfId="0" applyNumberFormat="1"/>
    <xf numFmtId="0" fontId="11" fillId="0" borderId="0" xfId="1" applyNumberFormat="1" applyFont="1" applyFill="1" applyAlignment="1" applyProtection="1">
      <protection hidden="1"/>
    </xf>
    <xf numFmtId="0" fontId="12" fillId="0" borderId="0" xfId="0" applyFont="1"/>
    <xf numFmtId="0" fontId="1" fillId="0" borderId="0" xfId="1" applyFill="1" applyProtection="1">
      <protection hidden="1"/>
    </xf>
    <xf numFmtId="0" fontId="0" fillId="0" borderId="0" xfId="0" applyFill="1"/>
    <xf numFmtId="0" fontId="12" fillId="0" borderId="0" xfId="0" applyFont="1" applyFill="1"/>
    <xf numFmtId="10" fontId="0" fillId="0" borderId="1" xfId="0" applyNumberFormat="1" applyFill="1" applyBorder="1"/>
    <xf numFmtId="10" fontId="0" fillId="0" borderId="6" xfId="0" applyNumberFormat="1" applyFill="1" applyBorder="1"/>
    <xf numFmtId="166" fontId="0" fillId="0" borderId="1" xfId="0" applyNumberFormat="1" applyFill="1" applyBorder="1"/>
    <xf numFmtId="0" fontId="0" fillId="0" borderId="1" xfId="0" applyFill="1" applyBorder="1"/>
    <xf numFmtId="165" fontId="0" fillId="0" borderId="0" xfId="0" applyNumberFormat="1" applyFill="1"/>
    <xf numFmtId="166" fontId="0" fillId="0" borderId="0" xfId="0" applyNumberFormat="1" applyFill="1"/>
    <xf numFmtId="0" fontId="7" fillId="0" borderId="7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</cellXfs>
  <cellStyles count="51">
    <cellStyle name="Обычный" xfId="0" builtinId="0"/>
    <cellStyle name="Обычный 2" xfId="1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"/>
    <cellStyle name="Обычный 2 20" xfId="20"/>
    <cellStyle name="Обычный 2 21" xfId="21"/>
    <cellStyle name="Обычный 2 22" xfId="22"/>
    <cellStyle name="Обычный 2 23" xfId="23"/>
    <cellStyle name="Обычный 2 24" xfId="24"/>
    <cellStyle name="Обычный 2 25" xfId="25"/>
    <cellStyle name="Обычный 2 26" xfId="26"/>
    <cellStyle name="Обычный 2 27" xfId="27"/>
    <cellStyle name="Обычный 2 28" xfId="28"/>
    <cellStyle name="Обычный 2 29" xfId="29"/>
    <cellStyle name="Обычный 2 3" xfId="3"/>
    <cellStyle name="Обычный 2 30" xfId="30"/>
    <cellStyle name="Обычный 2 31" xfId="31"/>
    <cellStyle name="Обычный 2 32" xfId="32"/>
    <cellStyle name="Обычный 2 33" xfId="33"/>
    <cellStyle name="Обычный 2 34" xfId="34"/>
    <cellStyle name="Обычный 2 35" xfId="35"/>
    <cellStyle name="Обычный 2 36" xfId="36"/>
    <cellStyle name="Обычный 2 37" xfId="37"/>
    <cellStyle name="Обычный 2 38" xfId="38"/>
    <cellStyle name="Обычный 2 39" xfId="39"/>
    <cellStyle name="Обычный 2 4" xfId="4"/>
    <cellStyle name="Обычный 2 40" xfId="40"/>
    <cellStyle name="Обычный 2 41" xfId="41"/>
    <cellStyle name="Обычный 2 42" xfId="42"/>
    <cellStyle name="Обычный 2 43" xfId="43"/>
    <cellStyle name="Обычный 2 44" xfId="44"/>
    <cellStyle name="Обычный 2 45" xfId="45"/>
    <cellStyle name="Обычный 2 46" xfId="46"/>
    <cellStyle name="Обычный 2 47" xfId="47"/>
    <cellStyle name="Обычный 2 48" xfId="48"/>
    <cellStyle name="Обычный 2 49" xfId="49"/>
    <cellStyle name="Обычный 2 5" xfId="5"/>
    <cellStyle name="Обычный 2 50" xfId="50"/>
    <cellStyle name="Обычный 2 6" xfId="6"/>
    <cellStyle name="Обычный 2 7" xfId="7"/>
    <cellStyle name="Обычный 2 8" xfId="8"/>
    <cellStyle name="Обычный 2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workbookViewId="0">
      <selection activeCell="I18" sqref="I18"/>
    </sheetView>
  </sheetViews>
  <sheetFormatPr defaultRowHeight="12.75"/>
  <cols>
    <col min="2" max="2" width="14.85546875" customWidth="1"/>
    <col min="3" max="3" width="14.7109375" customWidth="1"/>
    <col min="4" max="4" width="9.140625" customWidth="1"/>
    <col min="5" max="5" width="14.28515625" customWidth="1"/>
    <col min="6" max="6" width="13.7109375" customWidth="1"/>
    <col min="7" max="7" width="15" customWidth="1"/>
    <col min="8" max="8" width="14.28515625" customWidth="1"/>
    <col min="9" max="9" width="14.7109375" customWidth="1"/>
    <col min="10" max="10" width="14.140625" customWidth="1"/>
    <col min="12" max="12" width="15.140625" customWidth="1"/>
    <col min="13" max="13" width="14.28515625" customWidth="1"/>
    <col min="14" max="14" width="12.85546875" customWidth="1"/>
    <col min="15" max="15" width="13.42578125" customWidth="1"/>
    <col min="16" max="17" width="13.85546875" customWidth="1"/>
    <col min="18" max="18" width="13.5703125" customWidth="1"/>
    <col min="19" max="19" width="13.42578125" customWidth="1"/>
    <col min="20" max="20" width="11.140625" customWidth="1"/>
    <col min="21" max="21" width="0" hidden="1" customWidth="1"/>
  </cols>
  <sheetData>
    <row r="1" spans="1:21" ht="18">
      <c r="A1" s="76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1" ht="13.5" thickBot="1">
      <c r="A2" s="77" t="s">
        <v>45</v>
      </c>
    </row>
    <row r="3" spans="1:21" ht="94.5" customHeight="1">
      <c r="A3" s="1" t="s">
        <v>0</v>
      </c>
      <c r="B3" s="33" t="s">
        <v>32</v>
      </c>
      <c r="C3" s="2" t="s">
        <v>33</v>
      </c>
      <c r="D3" s="33" t="s">
        <v>1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33" t="s">
        <v>1</v>
      </c>
      <c r="L3" s="2" t="s">
        <v>40</v>
      </c>
      <c r="M3" s="2" t="s">
        <v>41</v>
      </c>
      <c r="N3" s="2" t="s">
        <v>42</v>
      </c>
      <c r="O3" s="3" t="s">
        <v>43</v>
      </c>
      <c r="P3" s="2" t="s">
        <v>4</v>
      </c>
      <c r="Q3" s="2" t="s">
        <v>5</v>
      </c>
      <c r="R3" s="2" t="s">
        <v>6</v>
      </c>
      <c r="S3" s="2" t="s">
        <v>2</v>
      </c>
      <c r="T3" s="2" t="s">
        <v>3</v>
      </c>
      <c r="U3" s="2" t="s">
        <v>6</v>
      </c>
    </row>
    <row r="4" spans="1:21">
      <c r="A4" s="27">
        <v>102</v>
      </c>
      <c r="B4" s="26">
        <v>1755000</v>
      </c>
      <c r="C4" s="31">
        <v>558139.15</v>
      </c>
      <c r="D4" s="34">
        <f>C4/B4</f>
        <v>0.31802800569800571</v>
      </c>
      <c r="E4" s="29">
        <v>767988776.41999996</v>
      </c>
      <c r="F4" s="29">
        <v>375465005.58999997</v>
      </c>
      <c r="G4" s="34">
        <f>B4/E4</f>
        <v>2.2851896458447986E-3</v>
      </c>
      <c r="H4" s="34">
        <f>C4/F4</f>
        <v>1.4865277500973725E-3</v>
      </c>
      <c r="I4" s="36">
        <v>1560000</v>
      </c>
      <c r="J4" s="48">
        <v>755057</v>
      </c>
      <c r="K4" s="34">
        <f>J4/I4</f>
        <v>0.48401089743589742</v>
      </c>
      <c r="L4" s="47">
        <v>843233769.22000003</v>
      </c>
      <c r="M4" s="55">
        <v>411243904.08999997</v>
      </c>
      <c r="N4" s="34">
        <f>I4/L4</f>
        <v>1.8500207853902912E-3</v>
      </c>
      <c r="O4" s="57">
        <f>J4/M4</f>
        <v>1.8360320785077392E-3</v>
      </c>
      <c r="P4" s="58">
        <f>I4-B4</f>
        <v>-195000</v>
      </c>
      <c r="Q4" s="58">
        <f>J4-C4</f>
        <v>196917.84999999998</v>
      </c>
      <c r="R4" s="34">
        <f>O4-H4</f>
        <v>3.4950432841036666E-4</v>
      </c>
      <c r="S4" s="34">
        <f>I4/B4</f>
        <v>0.88888888888888884</v>
      </c>
      <c r="T4" s="34">
        <f>J4/C4</f>
        <v>1.3528113912095219</v>
      </c>
      <c r="U4" s="23"/>
    </row>
    <row r="5" spans="1:21">
      <c r="A5" s="27">
        <v>103</v>
      </c>
      <c r="B5" s="26">
        <v>979000</v>
      </c>
      <c r="C5" s="31">
        <v>567435.94999999995</v>
      </c>
      <c r="D5" s="34">
        <f t="shared" ref="D5:D45" si="0">C5/B5</f>
        <v>0.57960771195097038</v>
      </c>
      <c r="E5" s="22">
        <v>767988776.41999996</v>
      </c>
      <c r="F5" s="22">
        <v>375465005.58999997</v>
      </c>
      <c r="G5" s="34">
        <f t="shared" ref="G5:G45" si="1">B5/E5</f>
        <v>1.2747582126963293E-3</v>
      </c>
      <c r="H5" s="34">
        <f t="shared" ref="H5:H45" si="2">C5/F5</f>
        <v>1.5112885130488785E-3</v>
      </c>
      <c r="I5" s="23">
        <v>0</v>
      </c>
      <c r="J5" s="23">
        <v>0</v>
      </c>
      <c r="K5" s="34" t="e">
        <f t="shared" ref="K5:K45" si="3">J5/I5</f>
        <v>#DIV/0!</v>
      </c>
      <c r="L5" s="35">
        <v>843233769.22000003</v>
      </c>
      <c r="M5" s="56">
        <v>411243904.08999997</v>
      </c>
      <c r="N5" s="34">
        <f t="shared" ref="N5:N45" si="4">I5/L5</f>
        <v>0</v>
      </c>
      <c r="O5" s="57">
        <f t="shared" ref="O5:O45" si="5">J5/M5</f>
        <v>0</v>
      </c>
      <c r="P5" s="58">
        <f t="shared" ref="P5:P45" si="6">I5-B5</f>
        <v>-979000</v>
      </c>
      <c r="Q5" s="58">
        <f t="shared" ref="Q5:Q45" si="7">J5-C5</f>
        <v>-567435.94999999995</v>
      </c>
      <c r="R5" s="34">
        <f t="shared" ref="R5:R45" si="8">O5-H5</f>
        <v>-1.5112885130488785E-3</v>
      </c>
      <c r="S5" s="34">
        <f t="shared" ref="S5:S45" si="9">I5/B5</f>
        <v>0</v>
      </c>
      <c r="T5" s="34">
        <f t="shared" ref="T5:T45" si="10">J5/C5</f>
        <v>0</v>
      </c>
      <c r="U5" s="23"/>
    </row>
    <row r="6" spans="1:21">
      <c r="A6" s="27">
        <v>104</v>
      </c>
      <c r="B6" s="26">
        <v>39429334.219999999</v>
      </c>
      <c r="C6" s="31">
        <v>17214905.84</v>
      </c>
      <c r="D6" s="34">
        <f t="shared" si="0"/>
        <v>0.43660148416272193</v>
      </c>
      <c r="E6" s="22">
        <v>767988776.41999996</v>
      </c>
      <c r="F6" s="22">
        <v>375465005.58999997</v>
      </c>
      <c r="G6" s="34">
        <f t="shared" si="1"/>
        <v>5.1341029231964673E-2</v>
      </c>
      <c r="H6" s="34">
        <f t="shared" si="2"/>
        <v>4.5849561433691427E-2</v>
      </c>
      <c r="I6" s="37">
        <v>38462790</v>
      </c>
      <c r="J6" s="49">
        <v>18610070</v>
      </c>
      <c r="K6" s="34">
        <f t="shared" si="3"/>
        <v>0.48384607564869841</v>
      </c>
      <c r="L6" s="35">
        <v>843233769.22000003</v>
      </c>
      <c r="M6" s="56">
        <v>411243904.08999997</v>
      </c>
      <c r="N6" s="34">
        <f t="shared" si="4"/>
        <v>4.5613436515449898E-2</v>
      </c>
      <c r="O6" s="57">
        <f t="shared" si="5"/>
        <v>4.5253120629667062E-2</v>
      </c>
      <c r="P6" s="58">
        <f t="shared" si="6"/>
        <v>-966544.21999999881</v>
      </c>
      <c r="Q6" s="58">
        <f t="shared" si="7"/>
        <v>1395164.1600000001</v>
      </c>
      <c r="R6" s="34">
        <f t="shared" si="8"/>
        <v>-5.9644080402436461E-4</v>
      </c>
      <c r="S6" s="34">
        <f t="shared" si="9"/>
        <v>0.9754866715576006</v>
      </c>
      <c r="T6" s="34">
        <f t="shared" si="10"/>
        <v>1.081043961144315</v>
      </c>
      <c r="U6" s="23"/>
    </row>
    <row r="7" spans="1:21">
      <c r="A7" s="27">
        <v>105</v>
      </c>
      <c r="B7" s="26">
        <v>17100</v>
      </c>
      <c r="C7" s="31">
        <v>0</v>
      </c>
      <c r="D7" s="34">
        <f t="shared" si="0"/>
        <v>0</v>
      </c>
      <c r="E7" s="22">
        <v>767988776.41999996</v>
      </c>
      <c r="F7" s="22">
        <v>375465005.58999997</v>
      </c>
      <c r="G7" s="34">
        <f t="shared" si="1"/>
        <v>2.226595039541086E-5</v>
      </c>
      <c r="H7" s="34">
        <f t="shared" si="2"/>
        <v>0</v>
      </c>
      <c r="I7" s="37">
        <v>66900</v>
      </c>
      <c r="J7" s="49">
        <v>57800</v>
      </c>
      <c r="K7" s="34">
        <f t="shared" si="3"/>
        <v>0.86397608370702539</v>
      </c>
      <c r="L7" s="35">
        <v>843233769.22000003</v>
      </c>
      <c r="M7" s="56">
        <v>411243904.08999997</v>
      </c>
      <c r="N7" s="34">
        <f t="shared" si="4"/>
        <v>7.9337429835006716E-5</v>
      </c>
      <c r="O7" s="57">
        <f t="shared" si="5"/>
        <v>1.4054919580607468E-4</v>
      </c>
      <c r="P7" s="58">
        <f t="shared" si="6"/>
        <v>49800</v>
      </c>
      <c r="Q7" s="58">
        <f t="shared" si="7"/>
        <v>57800</v>
      </c>
      <c r="R7" s="34">
        <f t="shared" si="8"/>
        <v>1.4054919580607468E-4</v>
      </c>
      <c r="S7" s="34">
        <f t="shared" si="9"/>
        <v>3.9122807017543861</v>
      </c>
      <c r="T7" s="34" t="e">
        <f t="shared" si="10"/>
        <v>#DIV/0!</v>
      </c>
      <c r="U7" s="23"/>
    </row>
    <row r="8" spans="1:21">
      <c r="A8" s="27">
        <v>106</v>
      </c>
      <c r="B8" s="26">
        <v>7181300</v>
      </c>
      <c r="C8" s="31">
        <v>3015649.99</v>
      </c>
      <c r="D8" s="34">
        <f t="shared" si="0"/>
        <v>0.41993093033294809</v>
      </c>
      <c r="E8" s="22">
        <v>767988776.41999996</v>
      </c>
      <c r="F8" s="22">
        <v>375465005.58999997</v>
      </c>
      <c r="G8" s="34">
        <f t="shared" si="1"/>
        <v>9.350787694418947E-3</v>
      </c>
      <c r="H8" s="34">
        <f t="shared" si="2"/>
        <v>8.0317737874432641E-3</v>
      </c>
      <c r="I8" s="37">
        <v>7485200</v>
      </c>
      <c r="J8" s="49">
        <v>3911660.57</v>
      </c>
      <c r="K8" s="34">
        <f t="shared" si="3"/>
        <v>0.52258597899855708</v>
      </c>
      <c r="L8" s="35">
        <v>843233769.22000003</v>
      </c>
      <c r="M8" s="56">
        <v>411243904.08999997</v>
      </c>
      <c r="N8" s="34">
        <f t="shared" si="4"/>
        <v>8.876779219745775E-3</v>
      </c>
      <c r="O8" s="57">
        <f t="shared" si="5"/>
        <v>9.5117776363292678E-3</v>
      </c>
      <c r="P8" s="58">
        <f t="shared" si="6"/>
        <v>303900</v>
      </c>
      <c r="Q8" s="58">
        <f t="shared" si="7"/>
        <v>896010.57999999961</v>
      </c>
      <c r="R8" s="34">
        <f t="shared" si="8"/>
        <v>1.4800038488860037E-3</v>
      </c>
      <c r="S8" s="34">
        <f t="shared" si="9"/>
        <v>1.0423182432150169</v>
      </c>
      <c r="T8" s="34">
        <f t="shared" si="10"/>
        <v>1.2971202171907223</v>
      </c>
      <c r="U8" s="23"/>
    </row>
    <row r="9" spans="1:21">
      <c r="A9" s="27">
        <v>107</v>
      </c>
      <c r="B9" s="26">
        <v>280000</v>
      </c>
      <c r="C9" s="31">
        <v>252717.49</v>
      </c>
      <c r="D9" s="34">
        <f t="shared" si="0"/>
        <v>0.90256246428571429</v>
      </c>
      <c r="E9" s="22">
        <v>767988776.41999996</v>
      </c>
      <c r="F9" s="22">
        <v>375465005.58999997</v>
      </c>
      <c r="G9" s="34">
        <f t="shared" si="1"/>
        <v>3.6458866144532402E-4</v>
      </c>
      <c r="H9" s="34">
        <f t="shared" si="2"/>
        <v>6.7307867907125877E-4</v>
      </c>
      <c r="I9" s="38">
        <v>1885000</v>
      </c>
      <c r="J9" s="49">
        <v>0</v>
      </c>
      <c r="K9" s="34">
        <f t="shared" si="3"/>
        <v>0</v>
      </c>
      <c r="L9" s="35">
        <v>843233769.22000003</v>
      </c>
      <c r="M9" s="56">
        <v>411243904.08999997</v>
      </c>
      <c r="N9" s="34">
        <f t="shared" si="4"/>
        <v>2.2354417823466019E-3</v>
      </c>
      <c r="O9" s="57">
        <f t="shared" si="5"/>
        <v>0</v>
      </c>
      <c r="P9" s="58">
        <f t="shared" si="6"/>
        <v>1605000</v>
      </c>
      <c r="Q9" s="58">
        <f t="shared" si="7"/>
        <v>-252717.49</v>
      </c>
      <c r="R9" s="34">
        <f t="shared" si="8"/>
        <v>-6.7307867907125877E-4</v>
      </c>
      <c r="S9" s="34">
        <f t="shared" si="9"/>
        <v>6.7321428571428568</v>
      </c>
      <c r="T9" s="34">
        <f t="shared" si="10"/>
        <v>0</v>
      </c>
      <c r="U9" s="23"/>
    </row>
    <row r="10" spans="1:21">
      <c r="A10" s="27">
        <v>111</v>
      </c>
      <c r="B10" s="26">
        <v>610000</v>
      </c>
      <c r="C10" s="31">
        <v>0</v>
      </c>
      <c r="D10" s="34">
        <f t="shared" si="0"/>
        <v>0</v>
      </c>
      <c r="E10" s="22">
        <v>767988776.41999996</v>
      </c>
      <c r="F10" s="22">
        <v>375465005.58999997</v>
      </c>
      <c r="G10" s="34">
        <f t="shared" si="1"/>
        <v>7.9428244100588448E-4</v>
      </c>
      <c r="H10" s="34">
        <f t="shared" si="2"/>
        <v>0</v>
      </c>
      <c r="I10" s="38">
        <v>840000</v>
      </c>
      <c r="J10" s="49">
        <v>0</v>
      </c>
      <c r="K10" s="34">
        <f t="shared" si="3"/>
        <v>0</v>
      </c>
      <c r="L10" s="35">
        <v>843233769.22000003</v>
      </c>
      <c r="M10" s="56">
        <v>411243904.08999997</v>
      </c>
      <c r="N10" s="34">
        <f t="shared" si="4"/>
        <v>9.9616503828707991E-4</v>
      </c>
      <c r="O10" s="57">
        <f t="shared" si="5"/>
        <v>0</v>
      </c>
      <c r="P10" s="58">
        <f t="shared" si="6"/>
        <v>230000</v>
      </c>
      <c r="Q10" s="58">
        <f t="shared" si="7"/>
        <v>0</v>
      </c>
      <c r="R10" s="34">
        <f t="shared" si="8"/>
        <v>0</v>
      </c>
      <c r="S10" s="34">
        <f t="shared" si="9"/>
        <v>1.3770491803278688</v>
      </c>
      <c r="T10" s="34" t="e">
        <f t="shared" si="10"/>
        <v>#DIV/0!</v>
      </c>
      <c r="U10" s="23"/>
    </row>
    <row r="11" spans="1:21">
      <c r="A11" s="27">
        <v>113</v>
      </c>
      <c r="B11" s="26">
        <v>17383868.84</v>
      </c>
      <c r="C11" s="31">
        <v>8527933.9900000002</v>
      </c>
      <c r="D11" s="34">
        <f t="shared" si="0"/>
        <v>0.49056594182172858</v>
      </c>
      <c r="E11" s="22">
        <v>767988776.41999996</v>
      </c>
      <c r="F11" s="22">
        <v>375465005.58999997</v>
      </c>
      <c r="G11" s="34">
        <f t="shared" si="1"/>
        <v>2.2635576682559562E-2</v>
      </c>
      <c r="H11" s="34">
        <f t="shared" si="2"/>
        <v>2.2712992856949037E-2</v>
      </c>
      <c r="I11" s="38">
        <v>21695402</v>
      </c>
      <c r="J11" s="49">
        <v>9450243.0099999998</v>
      </c>
      <c r="K11" s="34">
        <f t="shared" si="3"/>
        <v>0.43558736593126968</v>
      </c>
      <c r="L11" s="35">
        <v>843233769.22000003</v>
      </c>
      <c r="M11" s="56">
        <v>411243904.08999997</v>
      </c>
      <c r="N11" s="34">
        <f t="shared" si="4"/>
        <v>2.5728810671409034E-2</v>
      </c>
      <c r="O11" s="57">
        <f t="shared" si="5"/>
        <v>2.2979654934731461E-2</v>
      </c>
      <c r="P11" s="58">
        <f t="shared" si="6"/>
        <v>4311533.16</v>
      </c>
      <c r="Q11" s="58">
        <f t="shared" si="7"/>
        <v>922309.01999999955</v>
      </c>
      <c r="R11" s="34">
        <f t="shared" si="8"/>
        <v>2.6666207778242371E-4</v>
      </c>
      <c r="S11" s="34">
        <f t="shared" si="9"/>
        <v>1.2480191952483692</v>
      </c>
      <c r="T11" s="34">
        <f t="shared" si="10"/>
        <v>1.1081515195921445</v>
      </c>
      <c r="U11" s="23"/>
    </row>
    <row r="12" spans="1:21" s="69" customFormat="1">
      <c r="A12" s="4">
        <v>100</v>
      </c>
      <c r="B12" s="5">
        <f>SUM(B4:B11)</f>
        <v>67635603.060000002</v>
      </c>
      <c r="C12" s="5">
        <f>SUM(C4:C11)</f>
        <v>30136782.409999996</v>
      </c>
      <c r="D12" s="60">
        <f t="shared" si="0"/>
        <v>0.44557571820961589</v>
      </c>
      <c r="E12" s="61">
        <v>767988776.41999996</v>
      </c>
      <c r="F12" s="61">
        <v>375465005.58999997</v>
      </c>
      <c r="G12" s="60">
        <f t="shared" si="1"/>
        <v>8.8068478520330937E-2</v>
      </c>
      <c r="H12" s="60">
        <f t="shared" si="2"/>
        <v>8.026522302030123E-2</v>
      </c>
      <c r="I12" s="5">
        <f>SUM(I4:I11)</f>
        <v>71995292</v>
      </c>
      <c r="J12" s="5">
        <f>SUM(J4:J11)</f>
        <v>32784830.579999998</v>
      </c>
      <c r="K12" s="60"/>
      <c r="L12" s="64">
        <v>843233769.22000003</v>
      </c>
      <c r="M12" s="65">
        <v>411243904.08999997</v>
      </c>
      <c r="N12" s="60">
        <f t="shared" si="4"/>
        <v>8.5379991442463679E-2</v>
      </c>
      <c r="O12" s="66">
        <f t="shared" si="5"/>
        <v>7.9721134475041602E-2</v>
      </c>
      <c r="P12" s="67">
        <f t="shared" si="6"/>
        <v>4359688.9399999976</v>
      </c>
      <c r="Q12" s="67">
        <f t="shared" si="7"/>
        <v>2648048.1700000018</v>
      </c>
      <c r="R12" s="60">
        <f t="shared" si="8"/>
        <v>-5.4408854525962724E-4</v>
      </c>
      <c r="S12" s="60">
        <f t="shared" si="9"/>
        <v>1.0644584914269559</v>
      </c>
      <c r="T12" s="60">
        <f t="shared" si="10"/>
        <v>1.0878676473810065</v>
      </c>
      <c r="U12" s="68"/>
    </row>
    <row r="13" spans="1:21" s="69" customFormat="1">
      <c r="A13" s="59">
        <v>203</v>
      </c>
      <c r="B13" s="5">
        <v>923400</v>
      </c>
      <c r="C13" s="5">
        <v>427519.55</v>
      </c>
      <c r="D13" s="60">
        <f t="shared" si="0"/>
        <v>0.46298413471951483</v>
      </c>
      <c r="E13" s="61">
        <v>767988776.41999996</v>
      </c>
      <c r="F13" s="61">
        <v>375465005.58999997</v>
      </c>
      <c r="G13" s="60">
        <f t="shared" si="1"/>
        <v>1.2023613213521865E-3</v>
      </c>
      <c r="H13" s="60">
        <f t="shared" si="2"/>
        <v>1.1386402025088925E-3</v>
      </c>
      <c r="I13" s="62">
        <v>900600</v>
      </c>
      <c r="J13" s="63">
        <v>352059.92</v>
      </c>
      <c r="K13" s="60">
        <f t="shared" si="3"/>
        <v>0.39091707750388627</v>
      </c>
      <c r="L13" s="64">
        <v>843233769.22000003</v>
      </c>
      <c r="M13" s="65">
        <v>411243904.08999997</v>
      </c>
      <c r="N13" s="60">
        <f t="shared" si="4"/>
        <v>1.0680312303349335E-3</v>
      </c>
      <c r="O13" s="66">
        <f t="shared" si="5"/>
        <v>8.5608544345243918E-4</v>
      </c>
      <c r="P13" s="67">
        <f t="shared" si="6"/>
        <v>-22800</v>
      </c>
      <c r="Q13" s="67">
        <f t="shared" si="7"/>
        <v>-75459.63</v>
      </c>
      <c r="R13" s="60">
        <f t="shared" si="8"/>
        <v>-2.8255475905645329E-4</v>
      </c>
      <c r="S13" s="60">
        <f t="shared" si="9"/>
        <v>0.97530864197530864</v>
      </c>
      <c r="T13" s="60">
        <f t="shared" si="10"/>
        <v>0.82349431739437406</v>
      </c>
      <c r="U13" s="68"/>
    </row>
    <row r="14" spans="1:21" s="39" customFormat="1">
      <c r="A14" s="32">
        <v>310</v>
      </c>
      <c r="B14" s="31">
        <v>0</v>
      </c>
      <c r="C14" s="31">
        <v>0</v>
      </c>
      <c r="D14" s="34" t="e">
        <f t="shared" si="0"/>
        <v>#DIV/0!</v>
      </c>
      <c r="E14" s="22">
        <v>767988776.41999996</v>
      </c>
      <c r="F14" s="22">
        <v>375465005.58999997</v>
      </c>
      <c r="G14" s="34">
        <f t="shared" si="1"/>
        <v>0</v>
      </c>
      <c r="H14" s="34">
        <f t="shared" si="2"/>
        <v>0</v>
      </c>
      <c r="I14" s="41">
        <v>14630</v>
      </c>
      <c r="J14" s="50">
        <v>8205</v>
      </c>
      <c r="K14" s="34">
        <f t="shared" si="3"/>
        <v>0.56083390293916613</v>
      </c>
      <c r="L14" s="35">
        <v>843233769.22000003</v>
      </c>
      <c r="M14" s="56">
        <v>411243904.08999997</v>
      </c>
      <c r="N14" s="34">
        <f t="shared" si="4"/>
        <v>1.7349874416833309E-5</v>
      </c>
      <c r="O14" s="57">
        <f t="shared" si="5"/>
        <v>1.9951663522298316E-5</v>
      </c>
      <c r="P14" s="58">
        <f t="shared" si="6"/>
        <v>14630</v>
      </c>
      <c r="Q14" s="58">
        <f t="shared" si="7"/>
        <v>8205</v>
      </c>
      <c r="R14" s="34">
        <f t="shared" si="8"/>
        <v>1.9951663522298316E-5</v>
      </c>
      <c r="S14" s="34" t="e">
        <f t="shared" si="9"/>
        <v>#DIV/0!</v>
      </c>
      <c r="T14" s="34" t="e">
        <f t="shared" si="10"/>
        <v>#DIV/0!</v>
      </c>
      <c r="U14" s="23"/>
    </row>
    <row r="15" spans="1:21">
      <c r="A15" s="27">
        <v>314</v>
      </c>
      <c r="B15" s="26">
        <v>1000000</v>
      </c>
      <c r="C15" s="31">
        <v>540477</v>
      </c>
      <c r="D15" s="34">
        <f t="shared" si="0"/>
        <v>0.54047699999999999</v>
      </c>
      <c r="E15" s="22">
        <v>767988776.41999996</v>
      </c>
      <c r="F15" s="22">
        <v>375465005.58999997</v>
      </c>
      <c r="G15" s="34">
        <f t="shared" si="1"/>
        <v>1.3021023623047286E-3</v>
      </c>
      <c r="H15" s="34">
        <f t="shared" si="2"/>
        <v>1.4394870146438887E-3</v>
      </c>
      <c r="I15" s="40">
        <v>1190000</v>
      </c>
      <c r="J15" s="51">
        <v>795178.64</v>
      </c>
      <c r="K15" s="34">
        <f t="shared" si="3"/>
        <v>0.66821734453781512</v>
      </c>
      <c r="L15" s="35">
        <v>843233769.22000003</v>
      </c>
      <c r="M15" s="56">
        <v>411243904.08999997</v>
      </c>
      <c r="N15" s="34">
        <f t="shared" si="4"/>
        <v>1.4112338042400298E-3</v>
      </c>
      <c r="O15" s="57">
        <f t="shared" si="5"/>
        <v>1.9335937434977191E-3</v>
      </c>
      <c r="P15" s="58">
        <f t="shared" si="6"/>
        <v>190000</v>
      </c>
      <c r="Q15" s="58">
        <f t="shared" si="7"/>
        <v>254701.64</v>
      </c>
      <c r="R15" s="34">
        <f t="shared" si="8"/>
        <v>4.9410672885383039E-4</v>
      </c>
      <c r="S15" s="34">
        <f t="shared" si="9"/>
        <v>1.19</v>
      </c>
      <c r="T15" s="34">
        <f t="shared" si="10"/>
        <v>1.4712534298406779</v>
      </c>
      <c r="U15" s="23"/>
    </row>
    <row r="16" spans="1:21" s="69" customFormat="1">
      <c r="A16" s="4">
        <v>300</v>
      </c>
      <c r="B16" s="5">
        <f>SUM(B14:B15)</f>
        <v>1000000</v>
      </c>
      <c r="C16" s="5">
        <f>SUM(C14:C15)</f>
        <v>540477</v>
      </c>
      <c r="D16" s="60"/>
      <c r="E16" s="61">
        <v>767988776.41999996</v>
      </c>
      <c r="F16" s="61">
        <v>375465005.58999997</v>
      </c>
      <c r="G16" s="60">
        <f t="shared" si="1"/>
        <v>1.3021023623047286E-3</v>
      </c>
      <c r="H16" s="60">
        <f t="shared" si="2"/>
        <v>1.4394870146438887E-3</v>
      </c>
      <c r="I16" s="5">
        <f>SUM(I14:I15)</f>
        <v>1204630</v>
      </c>
      <c r="J16" s="5">
        <f>SUM(J14:J15)</f>
        <v>803383.64</v>
      </c>
      <c r="K16" s="60"/>
      <c r="L16" s="64">
        <v>843233769.22000003</v>
      </c>
      <c r="M16" s="65">
        <v>411243904.08999997</v>
      </c>
      <c r="N16" s="60">
        <f t="shared" si="4"/>
        <v>1.4285836786568631E-3</v>
      </c>
      <c r="O16" s="66">
        <f t="shared" si="5"/>
        <v>1.9535454070200176E-3</v>
      </c>
      <c r="P16" s="67">
        <f t="shared" si="6"/>
        <v>204630</v>
      </c>
      <c r="Q16" s="67">
        <f t="shared" si="7"/>
        <v>262906.64</v>
      </c>
      <c r="R16" s="60">
        <f t="shared" si="8"/>
        <v>5.1405839237612895E-4</v>
      </c>
      <c r="S16" s="60">
        <f t="shared" si="9"/>
        <v>1.2046300000000001</v>
      </c>
      <c r="T16" s="60">
        <f t="shared" si="10"/>
        <v>1.4864344643712868</v>
      </c>
      <c r="U16" s="68"/>
    </row>
    <row r="17" spans="1:21">
      <c r="A17" s="27">
        <v>405</v>
      </c>
      <c r="B17" s="26">
        <v>44600</v>
      </c>
      <c r="C17" s="31">
        <v>0</v>
      </c>
      <c r="D17" s="34">
        <f t="shared" si="0"/>
        <v>0</v>
      </c>
      <c r="E17" s="22">
        <v>767988776.41999996</v>
      </c>
      <c r="F17" s="22">
        <v>375465005.58999997</v>
      </c>
      <c r="G17" s="34">
        <f t="shared" si="1"/>
        <v>5.8073765358790895E-5</v>
      </c>
      <c r="H17" s="34">
        <f t="shared" si="2"/>
        <v>0</v>
      </c>
      <c r="I17" s="42">
        <v>133900</v>
      </c>
      <c r="J17" s="51">
        <v>0</v>
      </c>
      <c r="K17" s="34">
        <f t="shared" si="3"/>
        <v>0</v>
      </c>
      <c r="L17" s="35">
        <v>843233769.22000003</v>
      </c>
      <c r="M17" s="56">
        <v>411243904.08999997</v>
      </c>
      <c r="N17" s="34">
        <f t="shared" si="4"/>
        <v>1.58793450746E-4</v>
      </c>
      <c r="O17" s="57">
        <f t="shared" si="5"/>
        <v>0</v>
      </c>
      <c r="P17" s="58">
        <f t="shared" si="6"/>
        <v>89300</v>
      </c>
      <c r="Q17" s="58">
        <f t="shared" si="7"/>
        <v>0</v>
      </c>
      <c r="R17" s="34">
        <f t="shared" si="8"/>
        <v>0</v>
      </c>
      <c r="S17" s="34">
        <f t="shared" si="9"/>
        <v>3.0022421524663678</v>
      </c>
      <c r="T17" s="34" t="e">
        <f t="shared" si="10"/>
        <v>#DIV/0!</v>
      </c>
      <c r="U17" s="23"/>
    </row>
    <row r="18" spans="1:21">
      <c r="A18" s="27">
        <v>408</v>
      </c>
      <c r="B18" s="26">
        <v>600000</v>
      </c>
      <c r="C18" s="31">
        <v>0</v>
      </c>
      <c r="D18" s="34">
        <f t="shared" si="0"/>
        <v>0</v>
      </c>
      <c r="E18" s="22">
        <v>767988776.41999996</v>
      </c>
      <c r="F18" s="22">
        <v>375465005.58999997</v>
      </c>
      <c r="G18" s="34">
        <f t="shared" si="1"/>
        <v>7.8126141738283717E-4</v>
      </c>
      <c r="H18" s="34">
        <f t="shared" si="2"/>
        <v>0</v>
      </c>
      <c r="I18" s="43">
        <v>300000</v>
      </c>
      <c r="J18" s="51">
        <v>0</v>
      </c>
      <c r="K18" s="34">
        <f t="shared" si="3"/>
        <v>0</v>
      </c>
      <c r="L18" s="35">
        <v>843233769.22000003</v>
      </c>
      <c r="M18" s="56">
        <v>411243904.08999997</v>
      </c>
      <c r="N18" s="34">
        <f t="shared" si="4"/>
        <v>3.5577322795967136E-4</v>
      </c>
      <c r="O18" s="57">
        <f t="shared" si="5"/>
        <v>0</v>
      </c>
      <c r="P18" s="58">
        <f t="shared" si="6"/>
        <v>-300000</v>
      </c>
      <c r="Q18" s="58">
        <f t="shared" si="7"/>
        <v>0</v>
      </c>
      <c r="R18" s="34">
        <f t="shared" si="8"/>
        <v>0</v>
      </c>
      <c r="S18" s="34">
        <f t="shared" si="9"/>
        <v>0.5</v>
      </c>
      <c r="T18" s="34" t="e">
        <f t="shared" si="10"/>
        <v>#DIV/0!</v>
      </c>
      <c r="U18" s="23"/>
    </row>
    <row r="19" spans="1:21">
      <c r="A19" s="27">
        <v>409</v>
      </c>
      <c r="B19" s="26">
        <v>50448400</v>
      </c>
      <c r="C19" s="31">
        <v>12750443.59</v>
      </c>
      <c r="D19" s="34">
        <f t="shared" si="0"/>
        <v>0.25274227904155533</v>
      </c>
      <c r="E19" s="22">
        <v>767988776.41999996</v>
      </c>
      <c r="F19" s="22">
        <v>375465005.58999997</v>
      </c>
      <c r="G19" s="34">
        <f t="shared" si="1"/>
        <v>6.5688980814493869E-2</v>
      </c>
      <c r="H19" s="34">
        <f t="shared" si="2"/>
        <v>3.3959073149744404E-2</v>
      </c>
      <c r="I19" s="43">
        <v>42895700</v>
      </c>
      <c r="J19" s="51">
        <v>3270036.73</v>
      </c>
      <c r="K19" s="34">
        <f t="shared" si="3"/>
        <v>7.6232273398032901E-2</v>
      </c>
      <c r="L19" s="35">
        <v>843233769.22000003</v>
      </c>
      <c r="M19" s="56">
        <v>411243904.08999997</v>
      </c>
      <c r="N19" s="34">
        <f t="shared" si="4"/>
        <v>5.0870472181965588E-2</v>
      </c>
      <c r="O19" s="57">
        <f t="shared" si="5"/>
        <v>7.9515749594779601E-3</v>
      </c>
      <c r="P19" s="58">
        <f t="shared" si="6"/>
        <v>-7552700</v>
      </c>
      <c r="Q19" s="58">
        <f t="shared" si="7"/>
        <v>-9480406.8599999994</v>
      </c>
      <c r="R19" s="34">
        <f t="shared" si="8"/>
        <v>-2.6007498190266445E-2</v>
      </c>
      <c r="S19" s="34">
        <f t="shared" si="9"/>
        <v>0.85028861173000536</v>
      </c>
      <c r="T19" s="34">
        <f t="shared" si="10"/>
        <v>0.2564645462660331</v>
      </c>
      <c r="U19" s="23"/>
    </row>
    <row r="20" spans="1:21">
      <c r="A20" s="27">
        <v>412</v>
      </c>
      <c r="B20" s="26">
        <v>547000</v>
      </c>
      <c r="C20" s="31">
        <v>5000</v>
      </c>
      <c r="D20" s="34">
        <f t="shared" si="0"/>
        <v>9.140767824497258E-3</v>
      </c>
      <c r="E20" s="22">
        <v>767988776.41999996</v>
      </c>
      <c r="F20" s="22">
        <v>375465005.58999997</v>
      </c>
      <c r="G20" s="34">
        <f t="shared" si="1"/>
        <v>7.1224999218068654E-4</v>
      </c>
      <c r="H20" s="34">
        <f t="shared" si="2"/>
        <v>1.331682027767961E-5</v>
      </c>
      <c r="I20" s="43">
        <v>2383705</v>
      </c>
      <c r="J20" s="51">
        <v>202452.2</v>
      </c>
      <c r="K20" s="34">
        <f t="shared" si="3"/>
        <v>8.4931734421834923E-2</v>
      </c>
      <c r="L20" s="35">
        <v>843233769.22000003</v>
      </c>
      <c r="M20" s="56">
        <v>411243904.08999997</v>
      </c>
      <c r="N20" s="34">
        <f t="shared" si="4"/>
        <v>2.8268614078453616E-3</v>
      </c>
      <c r="O20" s="57">
        <f t="shared" si="5"/>
        <v>4.9229228199257086E-4</v>
      </c>
      <c r="P20" s="58">
        <f t="shared" si="6"/>
        <v>1836705</v>
      </c>
      <c r="Q20" s="58">
        <f t="shared" si="7"/>
        <v>197452.2</v>
      </c>
      <c r="R20" s="34">
        <f t="shared" si="8"/>
        <v>4.7897546171489123E-4</v>
      </c>
      <c r="S20" s="34">
        <f t="shared" si="9"/>
        <v>4.3577787934186469</v>
      </c>
      <c r="T20" s="34">
        <f t="shared" si="10"/>
        <v>40.49044</v>
      </c>
      <c r="U20" s="23"/>
    </row>
    <row r="21" spans="1:21" s="69" customFormat="1">
      <c r="A21" s="4">
        <v>400</v>
      </c>
      <c r="B21" s="5">
        <f>SUM(B17:B20)</f>
        <v>51640000</v>
      </c>
      <c r="C21" s="5">
        <f>SUM(C17:C20)</f>
        <v>12755443.59</v>
      </c>
      <c r="D21" s="60">
        <f t="shared" si="0"/>
        <v>0.2470070408597986</v>
      </c>
      <c r="E21" s="61">
        <v>767988776.41999996</v>
      </c>
      <c r="F21" s="61">
        <v>375465005.58999997</v>
      </c>
      <c r="G21" s="60">
        <f t="shared" si="1"/>
        <v>6.724056598941619E-2</v>
      </c>
      <c r="H21" s="60">
        <f t="shared" si="2"/>
        <v>3.3972389970022082E-2</v>
      </c>
      <c r="I21" s="5">
        <f>SUM(I17:I20)</f>
        <v>45713305</v>
      </c>
      <c r="J21" s="5">
        <f>SUM(J17:J20)</f>
        <v>3472488.93</v>
      </c>
      <c r="K21" s="60"/>
      <c r="L21" s="64">
        <v>843233769.22000003</v>
      </c>
      <c r="M21" s="65">
        <v>411243904.08999997</v>
      </c>
      <c r="N21" s="60">
        <f t="shared" si="4"/>
        <v>5.4211900268516619E-2</v>
      </c>
      <c r="O21" s="66">
        <f t="shared" si="5"/>
        <v>8.4438672414705318E-3</v>
      </c>
      <c r="P21" s="67">
        <f t="shared" si="6"/>
        <v>-5926695</v>
      </c>
      <c r="Q21" s="67">
        <f t="shared" si="7"/>
        <v>-9282954.6600000001</v>
      </c>
      <c r="R21" s="60">
        <f t="shared" si="8"/>
        <v>-2.552852272855155E-2</v>
      </c>
      <c r="S21" s="60">
        <f t="shared" si="9"/>
        <v>0.88523053834237031</v>
      </c>
      <c r="T21" s="60">
        <f t="shared" si="10"/>
        <v>0.27223584232871045</v>
      </c>
      <c r="U21" s="68"/>
    </row>
    <row r="22" spans="1:21">
      <c r="A22" s="27">
        <v>501</v>
      </c>
      <c r="B22" s="26">
        <v>4563591.4400000004</v>
      </c>
      <c r="C22" s="31">
        <v>619533.67000000004</v>
      </c>
      <c r="D22" s="34">
        <f t="shared" si="0"/>
        <v>0.13575572619620829</v>
      </c>
      <c r="E22" s="22">
        <v>767988776.41999996</v>
      </c>
      <c r="F22" s="22">
        <v>375465005.58999997</v>
      </c>
      <c r="G22" s="34">
        <f t="shared" si="1"/>
        <v>5.9422631946176386E-3</v>
      </c>
      <c r="H22" s="34">
        <f t="shared" si="2"/>
        <v>1.6500437078722538E-3</v>
      </c>
      <c r="I22" s="44">
        <v>3433200</v>
      </c>
      <c r="J22" s="52">
        <v>716928.15</v>
      </c>
      <c r="K22" s="34">
        <f t="shared" si="3"/>
        <v>0.20882213386927648</v>
      </c>
      <c r="L22" s="35">
        <v>843233769.22000003</v>
      </c>
      <c r="M22" s="56">
        <v>411243904.08999997</v>
      </c>
      <c r="N22" s="34">
        <f t="shared" si="4"/>
        <v>4.0714688207704793E-3</v>
      </c>
      <c r="O22" s="57">
        <f t="shared" si="5"/>
        <v>1.7433161753155168E-3</v>
      </c>
      <c r="P22" s="58">
        <f t="shared" si="6"/>
        <v>-1130391.4400000004</v>
      </c>
      <c r="Q22" s="58">
        <f t="shared" si="7"/>
        <v>97394.479999999981</v>
      </c>
      <c r="R22" s="34">
        <f t="shared" si="8"/>
        <v>9.3272467443263063E-5</v>
      </c>
      <c r="S22" s="34">
        <f t="shared" si="9"/>
        <v>0.75230222624836895</v>
      </c>
      <c r="T22" s="34">
        <f t="shared" si="10"/>
        <v>1.1572061127847983</v>
      </c>
      <c r="U22" s="23"/>
    </row>
    <row r="23" spans="1:21">
      <c r="A23" s="27">
        <v>502</v>
      </c>
      <c r="B23" s="26">
        <v>11248772</v>
      </c>
      <c r="C23" s="31">
        <v>2600640.04</v>
      </c>
      <c r="D23" s="34">
        <f t="shared" si="0"/>
        <v>0.23119323958206284</v>
      </c>
      <c r="E23" s="22">
        <v>767988776.41999996</v>
      </c>
      <c r="F23" s="22">
        <v>375465005.58999997</v>
      </c>
      <c r="G23" s="34">
        <f t="shared" si="1"/>
        <v>1.4647052594227286E-2</v>
      </c>
      <c r="H23" s="34">
        <f t="shared" si="2"/>
        <v>6.9264512039235032E-3</v>
      </c>
      <c r="I23" s="44">
        <v>12790300</v>
      </c>
      <c r="J23" s="52">
        <v>234710.94</v>
      </c>
      <c r="K23" s="34">
        <f t="shared" si="3"/>
        <v>1.8350698576264826E-2</v>
      </c>
      <c r="L23" s="35">
        <v>843233769.22000003</v>
      </c>
      <c r="M23" s="56">
        <v>411243904.08999997</v>
      </c>
      <c r="N23" s="34">
        <f t="shared" si="4"/>
        <v>1.5168154391908616E-2</v>
      </c>
      <c r="O23" s="57">
        <f t="shared" si="5"/>
        <v>5.7073414989425341E-4</v>
      </c>
      <c r="P23" s="58">
        <f t="shared" si="6"/>
        <v>1541528</v>
      </c>
      <c r="Q23" s="58">
        <f t="shared" si="7"/>
        <v>-2365929.1</v>
      </c>
      <c r="R23" s="34">
        <f t="shared" si="8"/>
        <v>-6.3557170540292501E-3</v>
      </c>
      <c r="S23" s="34">
        <f t="shared" si="9"/>
        <v>1.1370396697523961</v>
      </c>
      <c r="T23" s="34">
        <f t="shared" si="10"/>
        <v>9.0251221387793443E-2</v>
      </c>
      <c r="U23" s="23"/>
    </row>
    <row r="24" spans="1:21">
      <c r="A24" s="27">
        <v>503</v>
      </c>
      <c r="B24" s="26">
        <v>29485104.5</v>
      </c>
      <c r="C24" s="31">
        <v>11585733.640000001</v>
      </c>
      <c r="D24" s="34">
        <f t="shared" si="0"/>
        <v>0.39293513916492989</v>
      </c>
      <c r="E24" s="22">
        <v>767988776.41999996</v>
      </c>
      <c r="F24" s="22">
        <v>375465005.58999997</v>
      </c>
      <c r="G24" s="34">
        <f t="shared" si="1"/>
        <v>3.8392624222251787E-2</v>
      </c>
      <c r="H24" s="34">
        <f t="shared" si="2"/>
        <v>3.0857026533789363E-2</v>
      </c>
      <c r="I24" s="44">
        <v>45861412.43</v>
      </c>
      <c r="J24" s="52">
        <v>17731892.23</v>
      </c>
      <c r="K24" s="34">
        <f t="shared" si="3"/>
        <v>0.38664077904414423</v>
      </c>
      <c r="L24" s="35">
        <v>843233769.22000003</v>
      </c>
      <c r="M24" s="56">
        <v>411243904.08999997</v>
      </c>
      <c r="N24" s="34">
        <f t="shared" si="4"/>
        <v>5.4387542463369652E-2</v>
      </c>
      <c r="O24" s="57">
        <f t="shared" si="5"/>
        <v>4.3117702301842288E-2</v>
      </c>
      <c r="P24" s="58">
        <f t="shared" si="6"/>
        <v>16376307.93</v>
      </c>
      <c r="Q24" s="58">
        <f t="shared" si="7"/>
        <v>6146158.5899999999</v>
      </c>
      <c r="R24" s="34">
        <f t="shared" si="8"/>
        <v>1.2260675768052925E-2</v>
      </c>
      <c r="S24" s="34">
        <f t="shared" si="9"/>
        <v>1.5554095265288952</v>
      </c>
      <c r="T24" s="34">
        <f t="shared" si="10"/>
        <v>1.5304936899964843</v>
      </c>
      <c r="U24" s="23"/>
    </row>
    <row r="25" spans="1:21" s="69" customFormat="1">
      <c r="A25" s="4">
        <v>500</v>
      </c>
      <c r="B25" s="5">
        <f>SUM(B22:B24)</f>
        <v>45297467.939999998</v>
      </c>
      <c r="C25" s="5">
        <f>SUM(C22:C24)</f>
        <v>14805907.350000001</v>
      </c>
      <c r="D25" s="60">
        <f t="shared" si="0"/>
        <v>0.32685949178465279</v>
      </c>
      <c r="E25" s="61">
        <v>767988776.41999996</v>
      </c>
      <c r="F25" s="61">
        <v>375465005.58999997</v>
      </c>
      <c r="G25" s="60">
        <f t="shared" si="1"/>
        <v>5.8981940011096703E-2</v>
      </c>
      <c r="H25" s="60">
        <f t="shared" si="2"/>
        <v>3.9433521445585124E-2</v>
      </c>
      <c r="I25" s="5">
        <f>SUM(I22:I24)</f>
        <v>62084912.43</v>
      </c>
      <c r="J25" s="5">
        <f>SUM(J22:J24)</f>
        <v>18683531.32</v>
      </c>
      <c r="K25" s="60"/>
      <c r="L25" s="64">
        <v>843233769.22000003</v>
      </c>
      <c r="M25" s="65">
        <v>411243904.08999997</v>
      </c>
      <c r="N25" s="60">
        <f t="shared" si="4"/>
        <v>7.3627165676048753E-2</v>
      </c>
      <c r="O25" s="66">
        <f t="shared" si="5"/>
        <v>4.5431752627052055E-2</v>
      </c>
      <c r="P25" s="67">
        <f t="shared" si="6"/>
        <v>16787444.490000002</v>
      </c>
      <c r="Q25" s="67">
        <f t="shared" si="7"/>
        <v>3877623.9699999988</v>
      </c>
      <c r="R25" s="60">
        <f t="shared" si="8"/>
        <v>5.9982311814669315E-3</v>
      </c>
      <c r="S25" s="60">
        <f t="shared" si="9"/>
        <v>1.3706044786484815</v>
      </c>
      <c r="T25" s="60">
        <f t="shared" si="10"/>
        <v>1.2618970846119741</v>
      </c>
      <c r="U25" s="68"/>
    </row>
    <row r="26" spans="1:21" s="69" customFormat="1">
      <c r="A26" s="59">
        <v>605</v>
      </c>
      <c r="B26" s="5">
        <v>9375.74</v>
      </c>
      <c r="C26" s="5">
        <v>9294.58</v>
      </c>
      <c r="D26" s="60">
        <f t="shared" si="0"/>
        <v>0.99134361661052894</v>
      </c>
      <c r="E26" s="61">
        <v>767988776.41999996</v>
      </c>
      <c r="F26" s="61">
        <v>375465005.58999997</v>
      </c>
      <c r="G26" s="60">
        <f t="shared" si="1"/>
        <v>1.2208173202354937E-5</v>
      </c>
      <c r="H26" s="60">
        <f t="shared" si="2"/>
        <v>2.475485028330307E-5</v>
      </c>
      <c r="I26" s="70">
        <v>19600</v>
      </c>
      <c r="J26" s="71">
        <v>3885.4</v>
      </c>
      <c r="K26" s="60">
        <f t="shared" si="3"/>
        <v>0.19823469387755102</v>
      </c>
      <c r="L26" s="64">
        <v>843233769.22000003</v>
      </c>
      <c r="M26" s="65">
        <v>411243904.08999997</v>
      </c>
      <c r="N26" s="60">
        <f t="shared" si="4"/>
        <v>2.3243850893365198E-5</v>
      </c>
      <c r="O26" s="66">
        <f t="shared" si="5"/>
        <v>9.447921200431186E-6</v>
      </c>
      <c r="P26" s="67">
        <f t="shared" si="6"/>
        <v>10224.26</v>
      </c>
      <c r="Q26" s="67">
        <f t="shared" si="7"/>
        <v>-5409.18</v>
      </c>
      <c r="R26" s="60">
        <f t="shared" si="8"/>
        <v>-1.5306929082871884E-5</v>
      </c>
      <c r="S26" s="60">
        <f t="shared" si="9"/>
        <v>2.090501656402588</v>
      </c>
      <c r="T26" s="60">
        <f t="shared" si="10"/>
        <v>0.41802857149005118</v>
      </c>
      <c r="U26" s="68"/>
    </row>
    <row r="27" spans="1:21">
      <c r="A27" s="27">
        <v>701</v>
      </c>
      <c r="B27" s="26">
        <v>128136559.84999999</v>
      </c>
      <c r="C27" s="31">
        <v>64214954.979999997</v>
      </c>
      <c r="D27" s="34">
        <f t="shared" si="0"/>
        <v>0.50114467764057113</v>
      </c>
      <c r="E27" s="22">
        <v>767988776.41999996</v>
      </c>
      <c r="F27" s="22">
        <v>375465005.58999997</v>
      </c>
      <c r="G27" s="34">
        <f t="shared" si="1"/>
        <v>0.16684691727828624</v>
      </c>
      <c r="H27" s="34">
        <f t="shared" si="2"/>
        <v>0.17102780292158945</v>
      </c>
      <c r="I27" s="45">
        <v>157129636.53</v>
      </c>
      <c r="J27" s="53">
        <v>81883318.359999999</v>
      </c>
      <c r="K27" s="34">
        <f t="shared" si="3"/>
        <v>0.52111950468596935</v>
      </c>
      <c r="L27" s="35">
        <v>843233769.22000003</v>
      </c>
      <c r="M27" s="56">
        <v>411243904.08999997</v>
      </c>
      <c r="N27" s="34">
        <f t="shared" si="4"/>
        <v>0.18634172665469334</v>
      </c>
      <c r="O27" s="57">
        <f t="shared" si="5"/>
        <v>0.19911132431541159</v>
      </c>
      <c r="P27" s="58">
        <f t="shared" si="6"/>
        <v>28993076.680000007</v>
      </c>
      <c r="Q27" s="58">
        <f t="shared" si="7"/>
        <v>17668363.380000003</v>
      </c>
      <c r="R27" s="34">
        <f t="shared" si="8"/>
        <v>2.8083521393822142E-2</v>
      </c>
      <c r="S27" s="34">
        <f t="shared" si="9"/>
        <v>1.2262670132079405</v>
      </c>
      <c r="T27" s="34">
        <f t="shared" si="10"/>
        <v>1.2751440592849888</v>
      </c>
      <c r="U27" s="23"/>
    </row>
    <row r="28" spans="1:21">
      <c r="A28" s="27">
        <v>702</v>
      </c>
      <c r="B28" s="26">
        <v>279614932.79000002</v>
      </c>
      <c r="C28" s="31">
        <v>154543908.03999999</v>
      </c>
      <c r="D28" s="34">
        <f t="shared" si="0"/>
        <v>0.55270262749546184</v>
      </c>
      <c r="E28" s="22">
        <v>767988776.41999996</v>
      </c>
      <c r="F28" s="22">
        <v>375465005.58999997</v>
      </c>
      <c r="G28" s="34">
        <f t="shared" si="1"/>
        <v>0.36408726452153695</v>
      </c>
      <c r="H28" s="34">
        <f t="shared" si="2"/>
        <v>0.41160668967578495</v>
      </c>
      <c r="I28" s="45">
        <v>287762729.91000003</v>
      </c>
      <c r="J28" s="53">
        <v>166228552.37</v>
      </c>
      <c r="K28" s="34">
        <f t="shared" si="3"/>
        <v>0.57765837995069491</v>
      </c>
      <c r="L28" s="35">
        <v>843233769.22000003</v>
      </c>
      <c r="M28" s="56">
        <v>411243904.08999997</v>
      </c>
      <c r="N28" s="34">
        <f t="shared" si="4"/>
        <v>0.34126091768855926</v>
      </c>
      <c r="O28" s="57">
        <f t="shared" si="5"/>
        <v>0.4042091584015825</v>
      </c>
      <c r="P28" s="58">
        <f t="shared" si="6"/>
        <v>8147797.1200000048</v>
      </c>
      <c r="Q28" s="58">
        <f t="shared" si="7"/>
        <v>11684644.330000013</v>
      </c>
      <c r="R28" s="34">
        <f t="shared" si="8"/>
        <v>-7.3975312742024513E-3</v>
      </c>
      <c r="S28" s="34">
        <f t="shared" si="9"/>
        <v>1.0291393490279694</v>
      </c>
      <c r="T28" s="34">
        <f t="shared" si="10"/>
        <v>1.0756072787222108</v>
      </c>
      <c r="U28" s="23"/>
    </row>
    <row r="29" spans="1:21">
      <c r="A29" s="27">
        <v>703</v>
      </c>
      <c r="B29" s="26">
        <v>30014231.73</v>
      </c>
      <c r="C29" s="31">
        <v>16791766.77</v>
      </c>
      <c r="D29" s="34">
        <f t="shared" si="0"/>
        <v>0.55946015613707001</v>
      </c>
      <c r="E29" s="22">
        <v>767988776.41999996</v>
      </c>
      <c r="F29" s="22">
        <v>375465005.58999997</v>
      </c>
      <c r="G29" s="34">
        <f t="shared" si="1"/>
        <v>3.9081602038394544E-2</v>
      </c>
      <c r="H29" s="34">
        <f t="shared" si="2"/>
        <v>4.472258804416053E-2</v>
      </c>
      <c r="I29" s="45">
        <v>28422786</v>
      </c>
      <c r="J29" s="53">
        <v>16796532.140000001</v>
      </c>
      <c r="K29" s="34">
        <f t="shared" si="3"/>
        <v>0.5909530522447729</v>
      </c>
      <c r="L29" s="35">
        <v>843233769.22000003</v>
      </c>
      <c r="M29" s="56">
        <v>411243904.08999997</v>
      </c>
      <c r="N29" s="34">
        <f t="shared" si="4"/>
        <v>3.3706887742756521E-2</v>
      </c>
      <c r="O29" s="57">
        <f t="shared" si="5"/>
        <v>4.0843236757921911E-2</v>
      </c>
      <c r="P29" s="58">
        <f t="shared" si="6"/>
        <v>-1591445.7300000004</v>
      </c>
      <c r="Q29" s="58">
        <f t="shared" si="7"/>
        <v>4765.3700000010431</v>
      </c>
      <c r="R29" s="34">
        <f t="shared" si="8"/>
        <v>-3.8793512862386192E-3</v>
      </c>
      <c r="S29" s="34">
        <f t="shared" si="9"/>
        <v>0.94697696265171072</v>
      </c>
      <c r="T29" s="34">
        <f t="shared" si="10"/>
        <v>1.0002837920550751</v>
      </c>
      <c r="U29" s="23"/>
    </row>
    <row r="30" spans="1:21">
      <c r="A30" s="27">
        <v>707</v>
      </c>
      <c r="B30" s="26">
        <v>4920506.6500000004</v>
      </c>
      <c r="C30" s="31">
        <v>2490052.66</v>
      </c>
      <c r="D30" s="34">
        <f t="shared" si="0"/>
        <v>0.50605615175827467</v>
      </c>
      <c r="E30" s="22">
        <v>767988776.41999996</v>
      </c>
      <c r="F30" s="22">
        <v>375465005.58999997</v>
      </c>
      <c r="G30" s="34">
        <f t="shared" si="1"/>
        <v>6.4070033327011267E-3</v>
      </c>
      <c r="H30" s="34">
        <f t="shared" si="2"/>
        <v>6.6319167510356112E-3</v>
      </c>
      <c r="I30" s="45">
        <v>4268736.8499999996</v>
      </c>
      <c r="J30" s="53">
        <v>522444.84</v>
      </c>
      <c r="K30" s="34">
        <f t="shared" si="3"/>
        <v>0.12238862650903395</v>
      </c>
      <c r="L30" s="35">
        <v>843233769.22000003</v>
      </c>
      <c r="M30" s="56">
        <v>411243904.08999997</v>
      </c>
      <c r="N30" s="34">
        <f t="shared" si="4"/>
        <v>5.0623409614496649E-3</v>
      </c>
      <c r="O30" s="57">
        <f t="shared" si="5"/>
        <v>1.2704014206753177E-3</v>
      </c>
      <c r="P30" s="58">
        <f t="shared" si="6"/>
        <v>-651769.80000000075</v>
      </c>
      <c r="Q30" s="58">
        <f t="shared" si="7"/>
        <v>-1967607.82</v>
      </c>
      <c r="R30" s="34">
        <f t="shared" si="8"/>
        <v>-5.3615153303602937E-3</v>
      </c>
      <c r="S30" s="34">
        <f t="shared" si="9"/>
        <v>0.86754010382243851</v>
      </c>
      <c r="T30" s="34">
        <f t="shared" si="10"/>
        <v>0.20981276757416045</v>
      </c>
      <c r="U30" s="23"/>
    </row>
    <row r="31" spans="1:21">
      <c r="A31" s="27">
        <v>709</v>
      </c>
      <c r="B31" s="26">
        <v>21759704.800000001</v>
      </c>
      <c r="C31" s="31">
        <v>12314244.439999999</v>
      </c>
      <c r="D31" s="34">
        <f t="shared" si="0"/>
        <v>0.56591964611578738</v>
      </c>
      <c r="E31" s="22">
        <v>767988776.41999996</v>
      </c>
      <c r="F31" s="22">
        <v>375465005.58999997</v>
      </c>
      <c r="G31" s="34">
        <f t="shared" si="1"/>
        <v>2.8333363023133544E-2</v>
      </c>
      <c r="H31" s="34">
        <f t="shared" si="2"/>
        <v>3.2797316012579077E-2</v>
      </c>
      <c r="I31" s="45">
        <v>24314010.710000001</v>
      </c>
      <c r="J31" s="53">
        <v>12483458.83</v>
      </c>
      <c r="K31" s="34">
        <f t="shared" si="3"/>
        <v>0.51342655799957071</v>
      </c>
      <c r="L31" s="35">
        <v>843233769.22000003</v>
      </c>
      <c r="M31" s="56">
        <v>411243904.08999997</v>
      </c>
      <c r="N31" s="34">
        <f t="shared" si="4"/>
        <v>2.883424691647574E-2</v>
      </c>
      <c r="O31" s="57">
        <f t="shared" si="5"/>
        <v>3.035536504212356E-2</v>
      </c>
      <c r="P31" s="58">
        <f t="shared" si="6"/>
        <v>2554305.91</v>
      </c>
      <c r="Q31" s="58">
        <f t="shared" si="7"/>
        <v>169214.3900000006</v>
      </c>
      <c r="R31" s="34">
        <f t="shared" si="8"/>
        <v>-2.4419509704555163E-3</v>
      </c>
      <c r="S31" s="34">
        <f t="shared" si="9"/>
        <v>1.1173869743857923</v>
      </c>
      <c r="T31" s="34">
        <f t="shared" si="10"/>
        <v>1.013741353830069</v>
      </c>
      <c r="U31" s="23"/>
    </row>
    <row r="32" spans="1:21" s="69" customFormat="1">
      <c r="A32" s="4">
        <v>700</v>
      </c>
      <c r="B32" s="5">
        <f>SUM(B27:B31)</f>
        <v>464445935.81999999</v>
      </c>
      <c r="C32" s="5">
        <f>SUM(C27:C31)</f>
        <v>250354926.88999999</v>
      </c>
      <c r="D32" s="60">
        <f t="shared" si="0"/>
        <v>0.5390399777058813</v>
      </c>
      <c r="E32" s="61">
        <v>767988776.41999996</v>
      </c>
      <c r="F32" s="61">
        <v>375465005.58999997</v>
      </c>
      <c r="G32" s="60">
        <f t="shared" si="1"/>
        <v>0.60475615019405238</v>
      </c>
      <c r="H32" s="60">
        <f t="shared" si="2"/>
        <v>0.6667863134051496</v>
      </c>
      <c r="I32" s="5">
        <f>SUM(I27:I31)</f>
        <v>501897900.00000006</v>
      </c>
      <c r="J32" s="5">
        <f>SUM(J27:J31)</f>
        <v>277914306.54000002</v>
      </c>
      <c r="K32" s="60"/>
      <c r="L32" s="64">
        <v>843233769.22000003</v>
      </c>
      <c r="M32" s="65">
        <v>411243904.08999997</v>
      </c>
      <c r="N32" s="60">
        <f t="shared" si="4"/>
        <v>0.59520611996393458</v>
      </c>
      <c r="O32" s="66">
        <f t="shared" si="5"/>
        <v>0.67578948593771493</v>
      </c>
      <c r="P32" s="67">
        <f t="shared" si="6"/>
        <v>37451964.180000067</v>
      </c>
      <c r="Q32" s="67">
        <f t="shared" si="7"/>
        <v>27559379.650000036</v>
      </c>
      <c r="R32" s="60">
        <f t="shared" si="8"/>
        <v>9.0031725325653289E-3</v>
      </c>
      <c r="S32" s="60">
        <f t="shared" si="9"/>
        <v>1.0806379414514133</v>
      </c>
      <c r="T32" s="60">
        <f t="shared" si="10"/>
        <v>1.1100812354378349</v>
      </c>
      <c r="U32" s="68"/>
    </row>
    <row r="33" spans="1:21 16384:16384">
      <c r="A33" s="27">
        <v>801</v>
      </c>
      <c r="B33" s="26">
        <v>72986382.659999996</v>
      </c>
      <c r="C33" s="31">
        <v>35349728.299999997</v>
      </c>
      <c r="D33" s="34">
        <f t="shared" si="0"/>
        <v>0.48433320040908573</v>
      </c>
      <c r="E33" s="22">
        <v>767988776.41999996</v>
      </c>
      <c r="F33" s="22">
        <v>375465005.58999997</v>
      </c>
      <c r="G33" s="34">
        <f t="shared" si="1"/>
        <v>9.5035741277662872E-2</v>
      </c>
      <c r="H33" s="34">
        <f t="shared" si="2"/>
        <v>9.4149195727180945E-2</v>
      </c>
      <c r="I33" s="45">
        <v>79785135.689999998</v>
      </c>
      <c r="J33" s="53">
        <v>35864807</v>
      </c>
      <c r="K33" s="34">
        <f t="shared" si="3"/>
        <v>0.44951740308308047</v>
      </c>
      <c r="L33" s="35">
        <v>843233769.22000003</v>
      </c>
      <c r="M33" s="56">
        <v>411243904.08999997</v>
      </c>
      <c r="N33" s="34">
        <f t="shared" si="4"/>
        <v>9.4618050892105607E-2</v>
      </c>
      <c r="O33" s="57">
        <f t="shared" si="5"/>
        <v>8.7210549854499608E-2</v>
      </c>
      <c r="P33" s="58">
        <f t="shared" si="6"/>
        <v>6798753.0300000012</v>
      </c>
      <c r="Q33" s="58">
        <f t="shared" si="7"/>
        <v>515078.70000000298</v>
      </c>
      <c r="R33" s="34">
        <f t="shared" si="8"/>
        <v>-6.9386458726813371E-3</v>
      </c>
      <c r="S33" s="34">
        <f t="shared" si="9"/>
        <v>1.0931509794323049</v>
      </c>
      <c r="T33" s="34">
        <f t="shared" si="10"/>
        <v>1.0145709380176482</v>
      </c>
      <c r="U33" s="23"/>
    </row>
    <row r="34" spans="1:21 16384:16384">
      <c r="A34" s="27">
        <v>804</v>
      </c>
      <c r="B34" s="26">
        <v>12160800</v>
      </c>
      <c r="C34" s="31">
        <v>3194243.18</v>
      </c>
      <c r="D34" s="34">
        <f t="shared" si="0"/>
        <v>0.26266719130320376</v>
      </c>
      <c r="E34" s="22">
        <v>767988776.41999996</v>
      </c>
      <c r="F34" s="22">
        <v>375465005.58999997</v>
      </c>
      <c r="G34" s="34">
        <f t="shared" si="1"/>
        <v>1.5834606407515342E-2</v>
      </c>
      <c r="H34" s="34">
        <f t="shared" si="2"/>
        <v>8.5074324702527609E-3</v>
      </c>
      <c r="I34" s="45">
        <v>23569800</v>
      </c>
      <c r="J34" s="53">
        <v>10596981.810000001</v>
      </c>
      <c r="K34" s="34">
        <f t="shared" si="3"/>
        <v>0.4495999885446631</v>
      </c>
      <c r="L34" s="35">
        <v>843233769.22000003</v>
      </c>
      <c r="M34" s="56">
        <v>411243904.08999997</v>
      </c>
      <c r="N34" s="34">
        <f t="shared" si="4"/>
        <v>2.7951679427879541E-2</v>
      </c>
      <c r="O34" s="57">
        <f t="shared" si="5"/>
        <v>2.5768118881783767E-2</v>
      </c>
      <c r="P34" s="58">
        <f t="shared" si="6"/>
        <v>11409000</v>
      </c>
      <c r="Q34" s="58">
        <f t="shared" si="7"/>
        <v>7402738.6300000008</v>
      </c>
      <c r="R34" s="34">
        <f t="shared" si="8"/>
        <v>1.7260686411531008E-2</v>
      </c>
      <c r="S34" s="34">
        <f t="shared" si="9"/>
        <v>1.9381784093151766</v>
      </c>
      <c r="T34" s="34">
        <f t="shared" si="10"/>
        <v>3.317525063949577</v>
      </c>
      <c r="U34" s="23"/>
    </row>
    <row r="35" spans="1:21 16384:16384" s="69" customFormat="1">
      <c r="A35" s="4">
        <v>800</v>
      </c>
      <c r="B35" s="5">
        <f>SUM(B33:B34)</f>
        <v>85147182.659999996</v>
      </c>
      <c r="C35" s="5">
        <f>SUM(C33:C34)</f>
        <v>38543971.479999997</v>
      </c>
      <c r="D35" s="60">
        <f t="shared" si="0"/>
        <v>0.45267465435596832</v>
      </c>
      <c r="E35" s="61">
        <v>767988776.41999996</v>
      </c>
      <c r="F35" s="61">
        <v>375465005.58999997</v>
      </c>
      <c r="G35" s="60">
        <f t="shared" si="1"/>
        <v>0.11087034768517823</v>
      </c>
      <c r="H35" s="60">
        <f t="shared" si="2"/>
        <v>0.10265662819743371</v>
      </c>
      <c r="I35" s="5">
        <f>SUM(I33:I34)</f>
        <v>103354935.69</v>
      </c>
      <c r="J35" s="5">
        <f>SUM(J33:J34)</f>
        <v>46461788.810000002</v>
      </c>
      <c r="K35" s="60"/>
      <c r="L35" s="64">
        <v>843233769.22000003</v>
      </c>
      <c r="M35" s="65">
        <v>411243904.08999997</v>
      </c>
      <c r="N35" s="60">
        <f t="shared" si="4"/>
        <v>0.12256973031998515</v>
      </c>
      <c r="O35" s="66">
        <f t="shared" si="5"/>
        <v>0.11297866873628339</v>
      </c>
      <c r="P35" s="67">
        <f t="shared" si="6"/>
        <v>18207753.030000001</v>
      </c>
      <c r="Q35" s="67">
        <f t="shared" si="7"/>
        <v>7917817.3300000057</v>
      </c>
      <c r="R35" s="60">
        <f t="shared" si="8"/>
        <v>1.0322040538849678E-2</v>
      </c>
      <c r="S35" s="60">
        <f t="shared" si="9"/>
        <v>1.2138385846858271</v>
      </c>
      <c r="T35" s="60">
        <f t="shared" si="10"/>
        <v>1.2054229760446058</v>
      </c>
      <c r="U35" s="68"/>
    </row>
    <row r="36" spans="1:21 16384:16384">
      <c r="A36" s="27">
        <v>1001</v>
      </c>
      <c r="B36" s="26">
        <v>1694367.4</v>
      </c>
      <c r="C36" s="31">
        <v>1093463.3899999999</v>
      </c>
      <c r="D36" s="34">
        <f t="shared" si="0"/>
        <v>0.64535199980830604</v>
      </c>
      <c r="E36" s="22">
        <v>767988776.41999996</v>
      </c>
      <c r="F36" s="22">
        <v>375465005.58999997</v>
      </c>
      <c r="G36" s="34">
        <f t="shared" si="1"/>
        <v>2.2062397941521208E-3</v>
      </c>
      <c r="H36" s="34">
        <f t="shared" si="2"/>
        <v>2.9122910889704573E-3</v>
      </c>
      <c r="I36" s="46">
        <v>2048400</v>
      </c>
      <c r="J36" s="54">
        <v>1241947.6399999999</v>
      </c>
      <c r="K36" s="34">
        <f t="shared" si="3"/>
        <v>0.60630132786565116</v>
      </c>
      <c r="L36" s="35">
        <v>843233769.22000003</v>
      </c>
      <c r="M36" s="56">
        <v>411243904.08999997</v>
      </c>
      <c r="N36" s="34">
        <f t="shared" si="4"/>
        <v>2.4292196005086361E-3</v>
      </c>
      <c r="O36" s="57">
        <f t="shared" si="5"/>
        <v>3.0199782359040194E-3</v>
      </c>
      <c r="P36" s="58">
        <f t="shared" si="6"/>
        <v>354032.60000000009</v>
      </c>
      <c r="Q36" s="58">
        <f t="shared" si="7"/>
        <v>148484.25</v>
      </c>
      <c r="R36" s="34">
        <f t="shared" si="8"/>
        <v>1.0768714693356208E-4</v>
      </c>
      <c r="S36" s="34">
        <f t="shared" si="9"/>
        <v>1.2089467727011274</v>
      </c>
      <c r="T36" s="34">
        <f t="shared" si="10"/>
        <v>1.1357926121330866</v>
      </c>
      <c r="U36" s="23"/>
    </row>
    <row r="37" spans="1:21 16384:16384">
      <c r="A37" s="27">
        <v>1003</v>
      </c>
      <c r="B37" s="26">
        <v>16406811.199999999</v>
      </c>
      <c r="C37" s="31">
        <v>7582784.3300000001</v>
      </c>
      <c r="D37" s="34">
        <f t="shared" si="0"/>
        <v>0.46217294985389973</v>
      </c>
      <c r="E37" s="22">
        <v>767988776.41999996</v>
      </c>
      <c r="F37" s="22">
        <v>375465005.58999997</v>
      </c>
      <c r="G37" s="34">
        <f t="shared" si="1"/>
        <v>2.1363347621407677E-2</v>
      </c>
      <c r="H37" s="34">
        <f t="shared" si="2"/>
        <v>2.0195715225403039E-2</v>
      </c>
      <c r="I37" s="46">
        <v>15374841.1</v>
      </c>
      <c r="J37" s="54">
        <v>8031095.8899999997</v>
      </c>
      <c r="K37" s="34">
        <f t="shared" si="3"/>
        <v>0.52235309866064239</v>
      </c>
      <c r="L37" s="35">
        <v>843233769.22000003</v>
      </c>
      <c r="M37" s="56">
        <v>411243904.08999997</v>
      </c>
      <c r="N37" s="34">
        <f t="shared" si="4"/>
        <v>1.8233189491713417E-2</v>
      </c>
      <c r="O37" s="57">
        <f t="shared" si="5"/>
        <v>1.9528790117317847E-2</v>
      </c>
      <c r="P37" s="58">
        <f t="shared" si="6"/>
        <v>-1031970.0999999996</v>
      </c>
      <c r="Q37" s="58">
        <f t="shared" si="7"/>
        <v>448311.55999999959</v>
      </c>
      <c r="R37" s="34">
        <f t="shared" si="8"/>
        <v>-6.6692510808519234E-4</v>
      </c>
      <c r="S37" s="34">
        <f t="shared" si="9"/>
        <v>0.9371011168824811</v>
      </c>
      <c r="T37" s="34">
        <f t="shared" si="10"/>
        <v>1.0591222881318583</v>
      </c>
      <c r="U37" s="23"/>
    </row>
    <row r="38" spans="1:21 16384:16384">
      <c r="A38" s="27">
        <v>1004</v>
      </c>
      <c r="B38" s="26">
        <v>3622900</v>
      </c>
      <c r="C38" s="31">
        <v>2959438.23</v>
      </c>
      <c r="D38" s="34">
        <f t="shared" si="0"/>
        <v>0.81686997432995667</v>
      </c>
      <c r="E38" s="22">
        <v>767988776.41999996</v>
      </c>
      <c r="F38" s="22">
        <v>375465005.58999997</v>
      </c>
      <c r="G38" s="34">
        <f t="shared" si="1"/>
        <v>4.717386648393801E-3</v>
      </c>
      <c r="H38" s="34">
        <f t="shared" si="2"/>
        <v>7.8820614063608505E-3</v>
      </c>
      <c r="I38" s="46">
        <v>3927400</v>
      </c>
      <c r="J38" s="54">
        <v>3436442.6</v>
      </c>
      <c r="K38" s="34">
        <f t="shared" si="3"/>
        <v>0.87499175026735243</v>
      </c>
      <c r="L38" s="35">
        <v>843233769.22000003</v>
      </c>
      <c r="M38" s="56">
        <v>411243904.08999997</v>
      </c>
      <c r="N38" s="34">
        <f t="shared" si="4"/>
        <v>4.657545918296045E-3</v>
      </c>
      <c r="O38" s="57">
        <f t="shared" si="5"/>
        <v>8.356215291760144E-3</v>
      </c>
      <c r="P38" s="58">
        <f t="shared" si="6"/>
        <v>304500</v>
      </c>
      <c r="Q38" s="58">
        <f t="shared" si="7"/>
        <v>477004.37000000011</v>
      </c>
      <c r="R38" s="34">
        <f t="shared" si="8"/>
        <v>4.7415388539929354E-4</v>
      </c>
      <c r="S38" s="34">
        <f t="shared" si="9"/>
        <v>1.084048690275746</v>
      </c>
      <c r="T38" s="34">
        <f t="shared" si="10"/>
        <v>1.1611807150305009</v>
      </c>
      <c r="U38" s="23"/>
    </row>
    <row r="39" spans="1:21 16384:16384" s="69" customFormat="1">
      <c r="A39" s="4">
        <v>1000</v>
      </c>
      <c r="B39" s="5">
        <f>SUM(B36:B38)</f>
        <v>21724078.599999998</v>
      </c>
      <c r="C39" s="5">
        <f>SUM(C36:C38)</f>
        <v>11635685.950000001</v>
      </c>
      <c r="D39" s="60">
        <f t="shared" si="0"/>
        <v>0.53561240337254179</v>
      </c>
      <c r="E39" s="61">
        <v>767988776.41999996</v>
      </c>
      <c r="F39" s="61">
        <v>375465005.58999997</v>
      </c>
      <c r="G39" s="60">
        <f t="shared" si="1"/>
        <v>2.8286974063953599E-2</v>
      </c>
      <c r="H39" s="60">
        <f t="shared" si="2"/>
        <v>3.099006772073435E-2</v>
      </c>
      <c r="I39" s="5">
        <f>SUM(I36:I38)</f>
        <v>21350641.100000001</v>
      </c>
      <c r="J39" s="5">
        <f>SUM(J36:J38)</f>
        <v>12709486.129999999</v>
      </c>
      <c r="K39" s="60"/>
      <c r="L39" s="64">
        <v>843233769.22000003</v>
      </c>
      <c r="M39" s="65">
        <v>411243904.08999997</v>
      </c>
      <c r="N39" s="60">
        <f t="shared" si="4"/>
        <v>2.5319955010518098E-2</v>
      </c>
      <c r="O39" s="66">
        <f t="shared" si="5"/>
        <v>3.0904983644982009E-2</v>
      </c>
      <c r="P39" s="67">
        <f t="shared" si="6"/>
        <v>-373437.49999999627</v>
      </c>
      <c r="Q39" s="67">
        <f t="shared" si="7"/>
        <v>1073800.1799999978</v>
      </c>
      <c r="R39" s="60">
        <f t="shared" si="8"/>
        <v>-8.508407575234106E-5</v>
      </c>
      <c r="S39" s="60">
        <f t="shared" si="9"/>
        <v>0.982809972893396</v>
      </c>
      <c r="T39" s="60">
        <f t="shared" si="10"/>
        <v>1.0922850775290991</v>
      </c>
      <c r="U39" s="68"/>
    </row>
    <row r="40" spans="1:21 16384:16384">
      <c r="A40" s="27">
        <v>1101</v>
      </c>
      <c r="B40" s="26">
        <v>26978000</v>
      </c>
      <c r="C40" s="31">
        <v>15241830.68</v>
      </c>
      <c r="D40" s="34">
        <f t="shared" si="0"/>
        <v>0.56497259544814293</v>
      </c>
      <c r="E40" s="22">
        <v>767988776.41999996</v>
      </c>
      <c r="F40" s="22">
        <v>375465005.58999997</v>
      </c>
      <c r="G40" s="34">
        <f t="shared" si="1"/>
        <v>3.5128117530256971E-2</v>
      </c>
      <c r="H40" s="34">
        <f t="shared" si="2"/>
        <v>4.0594543973676643E-2</v>
      </c>
      <c r="I40" s="46">
        <v>32688100</v>
      </c>
      <c r="J40" s="54">
        <v>17155158.780000001</v>
      </c>
      <c r="K40" s="34">
        <f t="shared" si="3"/>
        <v>0.52481357986545563</v>
      </c>
      <c r="L40" s="35">
        <v>843233769.22000003</v>
      </c>
      <c r="M40" s="56">
        <v>411243904.08999997</v>
      </c>
      <c r="N40" s="34">
        <f t="shared" si="4"/>
        <v>3.8765169509561784E-2</v>
      </c>
      <c r="O40" s="57">
        <f t="shared" si="5"/>
        <v>4.1715290146271997E-2</v>
      </c>
      <c r="P40" s="58">
        <f t="shared" si="6"/>
        <v>5710100</v>
      </c>
      <c r="Q40" s="58">
        <f t="shared" si="7"/>
        <v>1913328.1000000015</v>
      </c>
      <c r="R40" s="34">
        <f t="shared" si="8"/>
        <v>1.1207461725953535E-3</v>
      </c>
      <c r="S40" s="34">
        <f t="shared" si="9"/>
        <v>1.2116576469716065</v>
      </c>
      <c r="T40" s="34">
        <f t="shared" si="10"/>
        <v>1.1255313840030141</v>
      </c>
      <c r="U40" s="23"/>
    </row>
    <row r="41" spans="1:21 16384:16384">
      <c r="A41" s="27">
        <v>1105</v>
      </c>
      <c r="B41" s="26">
        <v>596100</v>
      </c>
      <c r="C41" s="31">
        <v>383290.06</v>
      </c>
      <c r="D41" s="34">
        <f t="shared" si="0"/>
        <v>0.64299624224123464</v>
      </c>
      <c r="E41" s="22">
        <v>767988776.41999996</v>
      </c>
      <c r="F41" s="22">
        <v>375465005.58999997</v>
      </c>
      <c r="G41" s="34">
        <f t="shared" si="1"/>
        <v>7.7618321816984867E-4</v>
      </c>
      <c r="H41" s="34">
        <f t="shared" si="2"/>
        <v>1.0208409686482069E-3</v>
      </c>
      <c r="I41" s="46">
        <v>696000</v>
      </c>
      <c r="J41" s="54">
        <v>435750.94</v>
      </c>
      <c r="K41" s="34">
        <f t="shared" si="3"/>
        <v>0.6260789367816092</v>
      </c>
      <c r="L41" s="35">
        <v>843233769.22000003</v>
      </c>
      <c r="M41" s="56">
        <v>411243904.08999997</v>
      </c>
      <c r="N41" s="34">
        <f t="shared" si="4"/>
        <v>8.253938888664376E-4</v>
      </c>
      <c r="O41" s="57">
        <f t="shared" si="5"/>
        <v>1.0595924600128217E-3</v>
      </c>
      <c r="P41" s="58">
        <f t="shared" si="6"/>
        <v>99900</v>
      </c>
      <c r="Q41" s="58">
        <f t="shared" si="7"/>
        <v>52460.880000000005</v>
      </c>
      <c r="R41" s="34">
        <f t="shared" si="8"/>
        <v>3.8751491364614858E-5</v>
      </c>
      <c r="S41" s="34">
        <f t="shared" si="9"/>
        <v>1.16758933064922</v>
      </c>
      <c r="T41" s="34">
        <f t="shared" si="10"/>
        <v>1.1368699203939701</v>
      </c>
      <c r="U41" s="23"/>
    </row>
    <row r="42" spans="1:21 16384:16384" s="69" customFormat="1">
      <c r="A42" s="4">
        <v>1100</v>
      </c>
      <c r="B42" s="5">
        <f>SUM(B40:B41)</f>
        <v>27574100</v>
      </c>
      <c r="C42" s="5">
        <f>SUM(C40:C41)</f>
        <v>15625120.74</v>
      </c>
      <c r="D42" s="60">
        <f t="shared" si="0"/>
        <v>0.56665931943381653</v>
      </c>
      <c r="E42" s="61">
        <v>767988776.41999996</v>
      </c>
      <c r="F42" s="61">
        <v>375465005.58999997</v>
      </c>
      <c r="G42" s="60">
        <f t="shared" si="1"/>
        <v>3.5904300748426814E-2</v>
      </c>
      <c r="H42" s="60">
        <f t="shared" si="2"/>
        <v>4.1615384942324848E-2</v>
      </c>
      <c r="I42" s="5">
        <f>SUM(I40:I41)</f>
        <v>33384100</v>
      </c>
      <c r="J42" s="5">
        <f>SUM(J40:J41)</f>
        <v>17590909.720000003</v>
      </c>
      <c r="K42" s="60"/>
      <c r="L42" s="64">
        <v>843233769.22000003</v>
      </c>
      <c r="M42" s="65">
        <v>411243904.08999997</v>
      </c>
      <c r="N42" s="60">
        <f t="shared" si="4"/>
        <v>3.9590563398428216E-2</v>
      </c>
      <c r="O42" s="66">
        <f t="shared" si="5"/>
        <v>4.2774882606284821E-2</v>
      </c>
      <c r="P42" s="67">
        <f t="shared" si="6"/>
        <v>5810000</v>
      </c>
      <c r="Q42" s="67">
        <f t="shared" si="7"/>
        <v>1965788.9800000023</v>
      </c>
      <c r="R42" s="60">
        <f t="shared" si="8"/>
        <v>1.1594976639599727E-3</v>
      </c>
      <c r="S42" s="60">
        <f t="shared" si="9"/>
        <v>1.210704973145089</v>
      </c>
      <c r="T42" s="60">
        <f t="shared" si="10"/>
        <v>1.1258095225445279</v>
      </c>
      <c r="U42" s="68"/>
    </row>
    <row r="43" spans="1:21 16384:16384" s="69" customFormat="1">
      <c r="A43" s="59">
        <v>1202</v>
      </c>
      <c r="B43" s="5">
        <v>391632.6</v>
      </c>
      <c r="C43" s="5">
        <v>296060.88</v>
      </c>
      <c r="D43" s="60">
        <f t="shared" si="0"/>
        <v>0.75596587209542832</v>
      </c>
      <c r="E43" s="61">
        <v>767988776.41999996</v>
      </c>
      <c r="F43" s="61">
        <v>375465005.58999997</v>
      </c>
      <c r="G43" s="60">
        <f t="shared" si="1"/>
        <v>5.0994573361554281E-4</v>
      </c>
      <c r="H43" s="60">
        <f t="shared" si="2"/>
        <v>7.8851790604233401E-4</v>
      </c>
      <c r="I43" s="72">
        <v>727853</v>
      </c>
      <c r="J43" s="73">
        <v>267677.2</v>
      </c>
      <c r="K43" s="60">
        <f t="shared" si="3"/>
        <v>0.36776272131872784</v>
      </c>
      <c r="L43" s="64">
        <v>843233769.22000003</v>
      </c>
      <c r="M43" s="65">
        <v>411243904.08999997</v>
      </c>
      <c r="N43" s="60">
        <f t="shared" si="4"/>
        <v>8.6316870430043567E-4</v>
      </c>
      <c r="O43" s="66">
        <f t="shared" si="5"/>
        <v>6.5089645667165772E-4</v>
      </c>
      <c r="P43" s="67">
        <f t="shared" si="6"/>
        <v>336220.4</v>
      </c>
      <c r="Q43" s="67">
        <f t="shared" si="7"/>
        <v>-28383.679999999993</v>
      </c>
      <c r="R43" s="60">
        <f t="shared" si="8"/>
        <v>-1.3762144937067629E-4</v>
      </c>
      <c r="S43" s="60">
        <f t="shared" si="9"/>
        <v>1.8585097359106471</v>
      </c>
      <c r="T43" s="60">
        <f t="shared" si="10"/>
        <v>0.90412890754090847</v>
      </c>
      <c r="U43" s="68"/>
      <c r="XFD43" s="74">
        <f>SUM(A43:XFC43)</f>
        <v>2399923721.6090422</v>
      </c>
    </row>
    <row r="44" spans="1:21 16384:16384" s="69" customFormat="1">
      <c r="A44" s="59">
        <v>1301</v>
      </c>
      <c r="B44" s="5">
        <v>2200000</v>
      </c>
      <c r="C44" s="5">
        <v>333815.17</v>
      </c>
      <c r="D44" s="60">
        <f t="shared" si="0"/>
        <v>0.15173416818181817</v>
      </c>
      <c r="E44" s="61">
        <v>767988776.41999996</v>
      </c>
      <c r="F44" s="61">
        <v>375465005.58999997</v>
      </c>
      <c r="G44" s="60">
        <f t="shared" si="1"/>
        <v>2.8646251970704029E-3</v>
      </c>
      <c r="H44" s="60">
        <f t="shared" si="2"/>
        <v>8.890713249706132E-4</v>
      </c>
      <c r="I44" s="72">
        <v>600000</v>
      </c>
      <c r="J44" s="73">
        <v>199555.9</v>
      </c>
      <c r="K44" s="60">
        <f t="shared" si="3"/>
        <v>0.33259316666666666</v>
      </c>
      <c r="L44" s="64">
        <v>843233769.22000003</v>
      </c>
      <c r="M44" s="65">
        <v>411243904.08999997</v>
      </c>
      <c r="N44" s="60">
        <f t="shared" si="4"/>
        <v>7.1154645591934272E-4</v>
      </c>
      <c r="O44" s="66">
        <f t="shared" si="5"/>
        <v>4.8524950282625355E-4</v>
      </c>
      <c r="P44" s="67">
        <f t="shared" si="6"/>
        <v>-1600000</v>
      </c>
      <c r="Q44" s="67">
        <f t="shared" si="7"/>
        <v>-134259.26999999999</v>
      </c>
      <c r="R44" s="60">
        <f t="shared" si="8"/>
        <v>-4.0382182214435965E-4</v>
      </c>
      <c r="S44" s="60">
        <f t="shared" si="9"/>
        <v>0.27272727272727271</v>
      </c>
      <c r="T44" s="60">
        <f t="shared" si="10"/>
        <v>0.59780356896302822</v>
      </c>
      <c r="U44" s="68"/>
      <c r="XFD44" s="74">
        <f>SUM(A44:XFC44)</f>
        <v>2399531869.4794054</v>
      </c>
    </row>
    <row r="45" spans="1:21 16384:16384">
      <c r="A45" s="25"/>
      <c r="B45" s="24">
        <v>767988776.41999996</v>
      </c>
      <c r="C45" s="29">
        <v>375465005.58999997</v>
      </c>
      <c r="D45" s="34">
        <f t="shared" si="0"/>
        <v>0.48889387074149709</v>
      </c>
      <c r="E45" s="22">
        <v>767988776.41999996</v>
      </c>
      <c r="F45" s="22">
        <v>375465005.58999997</v>
      </c>
      <c r="G45" s="34">
        <f t="shared" si="1"/>
        <v>1</v>
      </c>
      <c r="H45" s="34">
        <f t="shared" si="2"/>
        <v>1</v>
      </c>
      <c r="I45" s="47">
        <v>843233769.22000003</v>
      </c>
      <c r="J45" s="55">
        <v>411243904.08999997</v>
      </c>
      <c r="K45" s="34">
        <f t="shared" si="3"/>
        <v>0.487698570789456</v>
      </c>
      <c r="L45" s="35">
        <v>843233769.22000003</v>
      </c>
      <c r="M45" s="56">
        <v>411243904.08999997</v>
      </c>
      <c r="N45" s="34">
        <f t="shared" si="4"/>
        <v>1</v>
      </c>
      <c r="O45" s="57">
        <f t="shared" si="5"/>
        <v>1</v>
      </c>
      <c r="P45" s="58">
        <f t="shared" si="6"/>
        <v>75244992.800000072</v>
      </c>
      <c r="Q45" s="58">
        <f t="shared" si="7"/>
        <v>35778898.5</v>
      </c>
      <c r="R45" s="34">
        <f t="shared" si="8"/>
        <v>0</v>
      </c>
      <c r="S45" s="34">
        <f t="shared" si="9"/>
        <v>1.0979766828764823</v>
      </c>
      <c r="T45" s="34">
        <f t="shared" si="10"/>
        <v>1.0952922322115681</v>
      </c>
      <c r="U45" s="23"/>
    </row>
    <row r="46" spans="1:21 16384:16384">
      <c r="B46" s="75">
        <f>B12+B13+B16+B21+B25+B26+B32+B35+B39+B42+B43+B44</f>
        <v>767988776.41999996</v>
      </c>
      <c r="C46" s="75">
        <f>C12+C13+C16+C21+C25+C26+C32+C35+C39+C42+C43+C44</f>
        <v>375465005.59000003</v>
      </c>
      <c r="I46" s="75">
        <f>I12+I13+I16+I21+I25+I26+I32+I35+I39+I42+I43+I44</f>
        <v>843233769.22000015</v>
      </c>
      <c r="J46" s="75">
        <f>J12+J13+J16+J21+J25+J26+J32+J35+J39+J42+J43+J44</f>
        <v>411243904.09000003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46"/>
  <sheetViews>
    <sheetView view="pageBreakPreview" topLeftCell="A16" zoomScale="75" zoomScaleSheetLayoutView="75" workbookViewId="0">
      <selection activeCell="A42" sqref="A42:T44"/>
    </sheetView>
  </sheetViews>
  <sheetFormatPr defaultRowHeight="12.75"/>
  <cols>
    <col min="1" max="1" width="9.140625" style="79"/>
    <col min="2" max="2" width="18.140625" style="79" customWidth="1"/>
    <col min="3" max="3" width="17.140625" style="79" customWidth="1"/>
    <col min="4" max="4" width="9.140625" style="79" customWidth="1"/>
    <col min="5" max="5" width="14.28515625" style="79" hidden="1" customWidth="1"/>
    <col min="6" max="6" width="13.7109375" style="79" hidden="1" customWidth="1"/>
    <col min="7" max="7" width="10.85546875" style="79" customWidth="1"/>
    <col min="8" max="8" width="14.28515625" style="79" customWidth="1"/>
    <col min="9" max="9" width="17.7109375" style="79" customWidth="1"/>
    <col min="10" max="10" width="18" style="79" customWidth="1"/>
    <col min="11" max="11" width="9.140625" style="79"/>
    <col min="12" max="12" width="15.140625" style="79" hidden="1" customWidth="1"/>
    <col min="13" max="13" width="14.28515625" style="79" hidden="1" customWidth="1"/>
    <col min="14" max="14" width="9.28515625" style="79" customWidth="1"/>
    <col min="15" max="15" width="10.85546875" style="79" customWidth="1"/>
    <col min="16" max="16" width="17.140625" style="79" customWidth="1"/>
    <col min="17" max="17" width="18.5703125" style="79" customWidth="1"/>
    <col min="18" max="18" width="13.5703125" style="79" customWidth="1"/>
    <col min="19" max="19" width="13.42578125" style="79" customWidth="1"/>
    <col min="20" max="20" width="11.140625" style="79" customWidth="1"/>
    <col min="21" max="21" width="0" style="79" hidden="1" customWidth="1"/>
    <col min="22" max="16384" width="9.140625" style="79"/>
  </cols>
  <sheetData>
    <row r="1" spans="1:21" ht="18">
      <c r="A1" s="76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1" ht="13.5" thickBot="1">
      <c r="A2" s="80" t="s">
        <v>45</v>
      </c>
    </row>
    <row r="3" spans="1:21" ht="148.5" customHeight="1">
      <c r="A3" s="1" t="s">
        <v>0</v>
      </c>
      <c r="B3" s="33" t="s">
        <v>32</v>
      </c>
      <c r="C3" s="2" t="s">
        <v>33</v>
      </c>
      <c r="D3" s="33" t="s">
        <v>1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33" t="s">
        <v>1</v>
      </c>
      <c r="L3" s="2" t="s">
        <v>40</v>
      </c>
      <c r="M3" s="2" t="s">
        <v>41</v>
      </c>
      <c r="N3" s="2" t="s">
        <v>42</v>
      </c>
      <c r="O3" s="3" t="s">
        <v>43</v>
      </c>
      <c r="P3" s="2" t="s">
        <v>4</v>
      </c>
      <c r="Q3" s="2" t="s">
        <v>5</v>
      </c>
      <c r="R3" s="2" t="s">
        <v>6</v>
      </c>
      <c r="S3" s="2" t="s">
        <v>2</v>
      </c>
      <c r="T3" s="2" t="s">
        <v>3</v>
      </c>
      <c r="U3" s="2" t="s">
        <v>6</v>
      </c>
    </row>
    <row r="4" spans="1:21">
      <c r="A4" s="32">
        <v>102</v>
      </c>
      <c r="B4" s="31">
        <v>1755000</v>
      </c>
      <c r="C4" s="31">
        <v>558139.15</v>
      </c>
      <c r="D4" s="81">
        <f>C4/B4</f>
        <v>0.31802800569800571</v>
      </c>
      <c r="E4" s="29">
        <v>767988776.41999996</v>
      </c>
      <c r="F4" s="29">
        <v>375465005.58999997</v>
      </c>
      <c r="G4" s="81">
        <f>B4/E4</f>
        <v>2.2851896458447986E-3</v>
      </c>
      <c r="H4" s="81">
        <f>C4/F4</f>
        <v>1.4865277500973725E-3</v>
      </c>
      <c r="I4" s="36">
        <v>1560000</v>
      </c>
      <c r="J4" s="48">
        <v>755057</v>
      </c>
      <c r="K4" s="81">
        <f>J4/I4</f>
        <v>0.48401089743589742</v>
      </c>
      <c r="L4" s="47">
        <v>843233769.22000003</v>
      </c>
      <c r="M4" s="55">
        <v>411243904.08999997</v>
      </c>
      <c r="N4" s="81">
        <f>I4/L4</f>
        <v>1.8500207853902912E-3</v>
      </c>
      <c r="O4" s="82">
        <f>J4/M4</f>
        <v>1.8360320785077392E-3</v>
      </c>
      <c r="P4" s="83">
        <f>I4-B4</f>
        <v>-195000</v>
      </c>
      <c r="Q4" s="83">
        <f>J4-C4</f>
        <v>196917.84999999998</v>
      </c>
      <c r="R4" s="81">
        <f>O4-H4</f>
        <v>3.4950432841036666E-4</v>
      </c>
      <c r="S4" s="81">
        <f>I4/B4</f>
        <v>0.88888888888888884</v>
      </c>
      <c r="T4" s="81">
        <f>J4/C4</f>
        <v>1.3528113912095219</v>
      </c>
      <c r="U4" s="84"/>
    </row>
    <row r="5" spans="1:21">
      <c r="A5" s="32">
        <v>103</v>
      </c>
      <c r="B5" s="31">
        <v>979000</v>
      </c>
      <c r="C5" s="31">
        <v>567435.94999999995</v>
      </c>
      <c r="D5" s="81">
        <f t="shared" ref="D5:D45" si="0">C5/B5</f>
        <v>0.57960771195097038</v>
      </c>
      <c r="E5" s="22">
        <v>767988776.41999996</v>
      </c>
      <c r="F5" s="22">
        <v>375465005.58999997</v>
      </c>
      <c r="G5" s="81">
        <f t="shared" ref="G5:H45" si="1">B5/E5</f>
        <v>1.2747582126963293E-3</v>
      </c>
      <c r="H5" s="81">
        <f t="shared" si="1"/>
        <v>1.5112885130488785E-3</v>
      </c>
      <c r="I5" s="84">
        <v>0</v>
      </c>
      <c r="J5" s="84">
        <v>0</v>
      </c>
      <c r="K5" s="81" t="e">
        <f t="shared" ref="K5:K45" si="2">J5/I5</f>
        <v>#DIV/0!</v>
      </c>
      <c r="L5" s="35">
        <v>843233769.22000003</v>
      </c>
      <c r="M5" s="56">
        <v>411243904.08999997</v>
      </c>
      <c r="N5" s="81">
        <f t="shared" ref="N5:O45" si="3">I5/L5</f>
        <v>0</v>
      </c>
      <c r="O5" s="82">
        <f t="shared" si="3"/>
        <v>0</v>
      </c>
      <c r="P5" s="83">
        <f t="shared" ref="P5:Q45" si="4">I5-B5</f>
        <v>-979000</v>
      </c>
      <c r="Q5" s="83">
        <f t="shared" si="4"/>
        <v>-567435.94999999995</v>
      </c>
      <c r="R5" s="81">
        <f t="shared" ref="R5:R45" si="5">O5-H5</f>
        <v>-1.5112885130488785E-3</v>
      </c>
      <c r="S5" s="81">
        <f t="shared" ref="S5:T45" si="6">I5/B5</f>
        <v>0</v>
      </c>
      <c r="T5" s="81">
        <f t="shared" si="6"/>
        <v>0</v>
      </c>
      <c r="U5" s="84"/>
    </row>
    <row r="6" spans="1:21">
      <c r="A6" s="32">
        <v>104</v>
      </c>
      <c r="B6" s="31">
        <v>39429334.219999999</v>
      </c>
      <c r="C6" s="31">
        <v>17214905.84</v>
      </c>
      <c r="D6" s="81">
        <f t="shared" si="0"/>
        <v>0.43660148416272193</v>
      </c>
      <c r="E6" s="22">
        <v>767988776.41999996</v>
      </c>
      <c r="F6" s="22">
        <v>375465005.58999997</v>
      </c>
      <c r="G6" s="81">
        <f t="shared" si="1"/>
        <v>5.1341029231964673E-2</v>
      </c>
      <c r="H6" s="81">
        <f t="shared" si="1"/>
        <v>4.5849561433691427E-2</v>
      </c>
      <c r="I6" s="37">
        <v>38462790</v>
      </c>
      <c r="J6" s="49">
        <v>18610070</v>
      </c>
      <c r="K6" s="81">
        <f t="shared" si="2"/>
        <v>0.48384607564869841</v>
      </c>
      <c r="L6" s="35">
        <v>843233769.22000003</v>
      </c>
      <c r="M6" s="56">
        <v>411243904.08999997</v>
      </c>
      <c r="N6" s="81">
        <f t="shared" si="3"/>
        <v>4.5613436515449898E-2</v>
      </c>
      <c r="O6" s="82">
        <f t="shared" si="3"/>
        <v>4.5253120629667062E-2</v>
      </c>
      <c r="P6" s="83">
        <f t="shared" si="4"/>
        <v>-966544.21999999881</v>
      </c>
      <c r="Q6" s="83">
        <f t="shared" si="4"/>
        <v>1395164.1600000001</v>
      </c>
      <c r="R6" s="81">
        <f t="shared" si="5"/>
        <v>-5.9644080402436461E-4</v>
      </c>
      <c r="S6" s="81">
        <f t="shared" si="6"/>
        <v>0.9754866715576006</v>
      </c>
      <c r="T6" s="81">
        <f t="shared" si="6"/>
        <v>1.081043961144315</v>
      </c>
      <c r="U6" s="84"/>
    </row>
    <row r="7" spans="1:21">
      <c r="A7" s="32">
        <v>105</v>
      </c>
      <c r="B7" s="31">
        <v>17100</v>
      </c>
      <c r="C7" s="31">
        <v>0</v>
      </c>
      <c r="D7" s="81">
        <f t="shared" si="0"/>
        <v>0</v>
      </c>
      <c r="E7" s="22">
        <v>767988776.41999996</v>
      </c>
      <c r="F7" s="22">
        <v>375465005.58999997</v>
      </c>
      <c r="G7" s="81">
        <f t="shared" si="1"/>
        <v>2.226595039541086E-5</v>
      </c>
      <c r="H7" s="81">
        <f t="shared" si="1"/>
        <v>0</v>
      </c>
      <c r="I7" s="37">
        <v>66900</v>
      </c>
      <c r="J7" s="49">
        <v>57800</v>
      </c>
      <c r="K7" s="81">
        <f t="shared" si="2"/>
        <v>0.86397608370702539</v>
      </c>
      <c r="L7" s="35">
        <v>843233769.22000003</v>
      </c>
      <c r="M7" s="56">
        <v>411243904.08999997</v>
      </c>
      <c r="N7" s="81">
        <f t="shared" si="3"/>
        <v>7.9337429835006716E-5</v>
      </c>
      <c r="O7" s="82">
        <f t="shared" si="3"/>
        <v>1.4054919580607468E-4</v>
      </c>
      <c r="P7" s="83">
        <f t="shared" si="4"/>
        <v>49800</v>
      </c>
      <c r="Q7" s="83">
        <f t="shared" si="4"/>
        <v>57800</v>
      </c>
      <c r="R7" s="81">
        <f t="shared" si="5"/>
        <v>1.4054919580607468E-4</v>
      </c>
      <c r="S7" s="81">
        <f t="shared" si="6"/>
        <v>3.9122807017543861</v>
      </c>
      <c r="T7" s="81" t="e">
        <f t="shared" si="6"/>
        <v>#DIV/0!</v>
      </c>
      <c r="U7" s="84"/>
    </row>
    <row r="8" spans="1:21">
      <c r="A8" s="32">
        <v>106</v>
      </c>
      <c r="B8" s="31">
        <v>7181300</v>
      </c>
      <c r="C8" s="31">
        <v>3015649.99</v>
      </c>
      <c r="D8" s="81">
        <f t="shared" si="0"/>
        <v>0.41993093033294809</v>
      </c>
      <c r="E8" s="22">
        <v>767988776.41999996</v>
      </c>
      <c r="F8" s="22">
        <v>375465005.58999997</v>
      </c>
      <c r="G8" s="81">
        <f t="shared" si="1"/>
        <v>9.350787694418947E-3</v>
      </c>
      <c r="H8" s="81">
        <f t="shared" si="1"/>
        <v>8.0317737874432641E-3</v>
      </c>
      <c r="I8" s="37">
        <v>7485200</v>
      </c>
      <c r="J8" s="49">
        <v>3911660.57</v>
      </c>
      <c r="K8" s="81">
        <f t="shared" si="2"/>
        <v>0.52258597899855708</v>
      </c>
      <c r="L8" s="35">
        <v>843233769.22000003</v>
      </c>
      <c r="M8" s="56">
        <v>411243904.08999997</v>
      </c>
      <c r="N8" s="81">
        <f t="shared" si="3"/>
        <v>8.876779219745775E-3</v>
      </c>
      <c r="O8" s="82">
        <f t="shared" si="3"/>
        <v>9.5117776363292678E-3</v>
      </c>
      <c r="P8" s="83">
        <f t="shared" si="4"/>
        <v>303900</v>
      </c>
      <c r="Q8" s="83">
        <f t="shared" si="4"/>
        <v>896010.57999999961</v>
      </c>
      <c r="R8" s="81">
        <f t="shared" si="5"/>
        <v>1.4800038488860037E-3</v>
      </c>
      <c r="S8" s="81">
        <f t="shared" si="6"/>
        <v>1.0423182432150169</v>
      </c>
      <c r="T8" s="81">
        <f t="shared" si="6"/>
        <v>1.2971202171907223</v>
      </c>
      <c r="U8" s="84"/>
    </row>
    <row r="9" spans="1:21">
      <c r="A9" s="32">
        <v>107</v>
      </c>
      <c r="B9" s="31">
        <v>280000</v>
      </c>
      <c r="C9" s="31">
        <v>252717.49</v>
      </c>
      <c r="D9" s="81">
        <f t="shared" si="0"/>
        <v>0.90256246428571429</v>
      </c>
      <c r="E9" s="22">
        <v>767988776.41999996</v>
      </c>
      <c r="F9" s="22">
        <v>375465005.58999997</v>
      </c>
      <c r="G9" s="81">
        <f t="shared" si="1"/>
        <v>3.6458866144532402E-4</v>
      </c>
      <c r="H9" s="81">
        <f t="shared" si="1"/>
        <v>6.7307867907125877E-4</v>
      </c>
      <c r="I9" s="38">
        <v>1885000</v>
      </c>
      <c r="J9" s="49">
        <v>0</v>
      </c>
      <c r="K9" s="81">
        <f t="shared" si="2"/>
        <v>0</v>
      </c>
      <c r="L9" s="35">
        <v>843233769.22000003</v>
      </c>
      <c r="M9" s="56">
        <v>411243904.08999997</v>
      </c>
      <c r="N9" s="81">
        <f t="shared" si="3"/>
        <v>2.2354417823466019E-3</v>
      </c>
      <c r="O9" s="82">
        <f t="shared" si="3"/>
        <v>0</v>
      </c>
      <c r="P9" s="83">
        <f t="shared" si="4"/>
        <v>1605000</v>
      </c>
      <c r="Q9" s="83">
        <f t="shared" si="4"/>
        <v>-252717.49</v>
      </c>
      <c r="R9" s="81">
        <f t="shared" si="5"/>
        <v>-6.7307867907125877E-4</v>
      </c>
      <c r="S9" s="81">
        <f t="shared" si="6"/>
        <v>6.7321428571428568</v>
      </c>
      <c r="T9" s="81">
        <f t="shared" si="6"/>
        <v>0</v>
      </c>
      <c r="U9" s="84"/>
    </row>
    <row r="10" spans="1:21">
      <c r="A10" s="32">
        <v>111</v>
      </c>
      <c r="B10" s="31">
        <v>610000</v>
      </c>
      <c r="C10" s="31">
        <v>0</v>
      </c>
      <c r="D10" s="81">
        <f t="shared" si="0"/>
        <v>0</v>
      </c>
      <c r="E10" s="22">
        <v>767988776.41999996</v>
      </c>
      <c r="F10" s="22">
        <v>375465005.58999997</v>
      </c>
      <c r="G10" s="81">
        <f t="shared" si="1"/>
        <v>7.9428244100588448E-4</v>
      </c>
      <c r="H10" s="81">
        <f t="shared" si="1"/>
        <v>0</v>
      </c>
      <c r="I10" s="38">
        <v>840000</v>
      </c>
      <c r="J10" s="49">
        <v>0</v>
      </c>
      <c r="K10" s="81">
        <f t="shared" si="2"/>
        <v>0</v>
      </c>
      <c r="L10" s="35">
        <v>843233769.22000003</v>
      </c>
      <c r="M10" s="56">
        <v>411243904.08999997</v>
      </c>
      <c r="N10" s="81">
        <f t="shared" si="3"/>
        <v>9.9616503828707991E-4</v>
      </c>
      <c r="O10" s="82">
        <f t="shared" si="3"/>
        <v>0</v>
      </c>
      <c r="P10" s="83">
        <f t="shared" si="4"/>
        <v>230000</v>
      </c>
      <c r="Q10" s="83">
        <f t="shared" si="4"/>
        <v>0</v>
      </c>
      <c r="R10" s="81">
        <f t="shared" si="5"/>
        <v>0</v>
      </c>
      <c r="S10" s="81">
        <f t="shared" si="6"/>
        <v>1.3770491803278688</v>
      </c>
      <c r="T10" s="81" t="e">
        <f t="shared" si="6"/>
        <v>#DIV/0!</v>
      </c>
      <c r="U10" s="84"/>
    </row>
    <row r="11" spans="1:21">
      <c r="A11" s="32">
        <v>113</v>
      </c>
      <c r="B11" s="31">
        <v>17383868.84</v>
      </c>
      <c r="C11" s="31">
        <v>8527933.9900000002</v>
      </c>
      <c r="D11" s="81">
        <f t="shared" si="0"/>
        <v>0.49056594182172858</v>
      </c>
      <c r="E11" s="22">
        <v>767988776.41999996</v>
      </c>
      <c r="F11" s="22">
        <v>375465005.58999997</v>
      </c>
      <c r="G11" s="81">
        <f t="shared" si="1"/>
        <v>2.2635576682559562E-2</v>
      </c>
      <c r="H11" s="81">
        <f t="shared" si="1"/>
        <v>2.2712992856949037E-2</v>
      </c>
      <c r="I11" s="38">
        <v>21695402</v>
      </c>
      <c r="J11" s="49">
        <v>9450243.0099999998</v>
      </c>
      <c r="K11" s="81">
        <f t="shared" si="2"/>
        <v>0.43558736593126968</v>
      </c>
      <c r="L11" s="35">
        <v>843233769.22000003</v>
      </c>
      <c r="M11" s="56">
        <v>411243904.08999997</v>
      </c>
      <c r="N11" s="81">
        <f t="shared" si="3"/>
        <v>2.5728810671409034E-2</v>
      </c>
      <c r="O11" s="82">
        <f t="shared" si="3"/>
        <v>2.2979654934731461E-2</v>
      </c>
      <c r="P11" s="83">
        <f t="shared" si="4"/>
        <v>4311533.16</v>
      </c>
      <c r="Q11" s="83">
        <f t="shared" si="4"/>
        <v>922309.01999999955</v>
      </c>
      <c r="R11" s="81">
        <f t="shared" si="5"/>
        <v>2.6666207778242371E-4</v>
      </c>
      <c r="S11" s="81">
        <f t="shared" si="6"/>
        <v>1.2480191952483692</v>
      </c>
      <c r="T11" s="81">
        <f t="shared" si="6"/>
        <v>1.1081515195921445</v>
      </c>
      <c r="U11" s="84"/>
    </row>
    <row r="12" spans="1:21">
      <c r="A12" s="4">
        <v>100</v>
      </c>
      <c r="B12" s="5">
        <f>SUM(B4:B11)</f>
        <v>67635603.060000002</v>
      </c>
      <c r="C12" s="5">
        <f>SUM(C4:C11)</f>
        <v>30136782.409999996</v>
      </c>
      <c r="D12" s="60">
        <f t="shared" si="0"/>
        <v>0.44557571820961589</v>
      </c>
      <c r="E12" s="61">
        <v>767988776.41999996</v>
      </c>
      <c r="F12" s="61">
        <v>375465005.58999997</v>
      </c>
      <c r="G12" s="60">
        <f t="shared" si="1"/>
        <v>8.8068478520330937E-2</v>
      </c>
      <c r="H12" s="60">
        <f t="shared" si="1"/>
        <v>8.026522302030123E-2</v>
      </c>
      <c r="I12" s="5">
        <f>SUM(I4:I11)</f>
        <v>71995292</v>
      </c>
      <c r="J12" s="5">
        <f>SUM(J4:J11)</f>
        <v>32784830.579999998</v>
      </c>
      <c r="K12" s="60"/>
      <c r="L12" s="64">
        <v>843233769.22000003</v>
      </c>
      <c r="M12" s="65">
        <v>411243904.08999997</v>
      </c>
      <c r="N12" s="60">
        <f t="shared" si="3"/>
        <v>8.5379991442463679E-2</v>
      </c>
      <c r="O12" s="66">
        <f t="shared" si="3"/>
        <v>7.9721134475041602E-2</v>
      </c>
      <c r="P12" s="67">
        <f t="shared" si="4"/>
        <v>4359688.9399999976</v>
      </c>
      <c r="Q12" s="67">
        <f t="shared" si="4"/>
        <v>2648048.1700000018</v>
      </c>
      <c r="R12" s="60">
        <f t="shared" si="5"/>
        <v>-5.4408854525962724E-4</v>
      </c>
      <c r="S12" s="60">
        <f t="shared" si="6"/>
        <v>1.0644584914269559</v>
      </c>
      <c r="T12" s="60">
        <f t="shared" si="6"/>
        <v>1.0878676473810065</v>
      </c>
      <c r="U12" s="84"/>
    </row>
    <row r="13" spans="1:21">
      <c r="A13" s="59">
        <v>203</v>
      </c>
      <c r="B13" s="5">
        <v>923400</v>
      </c>
      <c r="C13" s="5">
        <v>427519.55</v>
      </c>
      <c r="D13" s="60">
        <f t="shared" si="0"/>
        <v>0.46298413471951483</v>
      </c>
      <c r="E13" s="61">
        <v>767988776.41999996</v>
      </c>
      <c r="F13" s="61">
        <v>375465005.58999997</v>
      </c>
      <c r="G13" s="60">
        <f t="shared" si="1"/>
        <v>1.2023613213521865E-3</v>
      </c>
      <c r="H13" s="60">
        <f t="shared" si="1"/>
        <v>1.1386402025088925E-3</v>
      </c>
      <c r="I13" s="62">
        <v>900600</v>
      </c>
      <c r="J13" s="63">
        <v>352059.92</v>
      </c>
      <c r="K13" s="60">
        <f t="shared" si="2"/>
        <v>0.39091707750388627</v>
      </c>
      <c r="L13" s="64">
        <v>843233769.22000003</v>
      </c>
      <c r="M13" s="65">
        <v>411243904.08999997</v>
      </c>
      <c r="N13" s="60">
        <f t="shared" si="3"/>
        <v>1.0680312303349335E-3</v>
      </c>
      <c r="O13" s="66">
        <f t="shared" si="3"/>
        <v>8.5608544345243918E-4</v>
      </c>
      <c r="P13" s="67">
        <f t="shared" si="4"/>
        <v>-22800</v>
      </c>
      <c r="Q13" s="67">
        <f t="shared" si="4"/>
        <v>-75459.63</v>
      </c>
      <c r="R13" s="60">
        <f t="shared" si="5"/>
        <v>-2.8255475905645329E-4</v>
      </c>
      <c r="S13" s="60">
        <f t="shared" si="6"/>
        <v>0.97530864197530864</v>
      </c>
      <c r="T13" s="60">
        <f t="shared" si="6"/>
        <v>0.82349431739437406</v>
      </c>
      <c r="U13" s="84"/>
    </row>
    <row r="14" spans="1:21">
      <c r="A14" s="32">
        <v>310</v>
      </c>
      <c r="B14" s="31">
        <v>0</v>
      </c>
      <c r="C14" s="31">
        <v>0</v>
      </c>
      <c r="D14" s="81" t="e">
        <f t="shared" si="0"/>
        <v>#DIV/0!</v>
      </c>
      <c r="E14" s="22">
        <v>767988776.41999996</v>
      </c>
      <c r="F14" s="22">
        <v>375465005.58999997</v>
      </c>
      <c r="G14" s="81">
        <f t="shared" si="1"/>
        <v>0</v>
      </c>
      <c r="H14" s="81">
        <f t="shared" si="1"/>
        <v>0</v>
      </c>
      <c r="I14" s="41">
        <v>14630</v>
      </c>
      <c r="J14" s="50">
        <v>8205</v>
      </c>
      <c r="K14" s="81">
        <f t="shared" si="2"/>
        <v>0.56083390293916613</v>
      </c>
      <c r="L14" s="35">
        <v>843233769.22000003</v>
      </c>
      <c r="M14" s="56">
        <v>411243904.08999997</v>
      </c>
      <c r="N14" s="81">
        <f t="shared" si="3"/>
        <v>1.7349874416833309E-5</v>
      </c>
      <c r="O14" s="82">
        <f t="shared" si="3"/>
        <v>1.9951663522298316E-5</v>
      </c>
      <c r="P14" s="83">
        <f t="shared" si="4"/>
        <v>14630</v>
      </c>
      <c r="Q14" s="83">
        <f t="shared" si="4"/>
        <v>8205</v>
      </c>
      <c r="R14" s="81">
        <f t="shared" si="5"/>
        <v>1.9951663522298316E-5</v>
      </c>
      <c r="S14" s="81" t="e">
        <f t="shared" si="6"/>
        <v>#DIV/0!</v>
      </c>
      <c r="T14" s="81" t="e">
        <f t="shared" si="6"/>
        <v>#DIV/0!</v>
      </c>
      <c r="U14" s="84"/>
    </row>
    <row r="15" spans="1:21">
      <c r="A15" s="32">
        <v>314</v>
      </c>
      <c r="B15" s="31">
        <v>1000000</v>
      </c>
      <c r="C15" s="31">
        <v>540477</v>
      </c>
      <c r="D15" s="81">
        <f t="shared" si="0"/>
        <v>0.54047699999999999</v>
      </c>
      <c r="E15" s="22">
        <v>767988776.41999996</v>
      </c>
      <c r="F15" s="22">
        <v>375465005.58999997</v>
      </c>
      <c r="G15" s="81">
        <f t="shared" si="1"/>
        <v>1.3021023623047286E-3</v>
      </c>
      <c r="H15" s="81">
        <f t="shared" si="1"/>
        <v>1.4394870146438887E-3</v>
      </c>
      <c r="I15" s="40">
        <v>1190000</v>
      </c>
      <c r="J15" s="51">
        <v>795178.64</v>
      </c>
      <c r="K15" s="81">
        <f t="shared" si="2"/>
        <v>0.66821734453781512</v>
      </c>
      <c r="L15" s="35">
        <v>843233769.22000003</v>
      </c>
      <c r="M15" s="56">
        <v>411243904.08999997</v>
      </c>
      <c r="N15" s="81">
        <f t="shared" si="3"/>
        <v>1.4112338042400298E-3</v>
      </c>
      <c r="O15" s="82">
        <f t="shared" si="3"/>
        <v>1.9335937434977191E-3</v>
      </c>
      <c r="P15" s="83">
        <f t="shared" si="4"/>
        <v>190000</v>
      </c>
      <c r="Q15" s="83">
        <f t="shared" si="4"/>
        <v>254701.64</v>
      </c>
      <c r="R15" s="81">
        <f t="shared" si="5"/>
        <v>4.9410672885383039E-4</v>
      </c>
      <c r="S15" s="81">
        <f t="shared" si="6"/>
        <v>1.19</v>
      </c>
      <c r="T15" s="81">
        <f t="shared" si="6"/>
        <v>1.4712534298406779</v>
      </c>
      <c r="U15" s="84"/>
    </row>
    <row r="16" spans="1:21">
      <c r="A16" s="4">
        <v>300</v>
      </c>
      <c r="B16" s="5">
        <f>SUM(B14:B15)</f>
        <v>1000000</v>
      </c>
      <c r="C16" s="5">
        <f>SUM(C14:C15)</f>
        <v>540477</v>
      </c>
      <c r="D16" s="60"/>
      <c r="E16" s="61">
        <v>767988776.41999996</v>
      </c>
      <c r="F16" s="61">
        <v>375465005.58999997</v>
      </c>
      <c r="G16" s="60">
        <f t="shared" si="1"/>
        <v>1.3021023623047286E-3</v>
      </c>
      <c r="H16" s="60">
        <f t="shared" si="1"/>
        <v>1.4394870146438887E-3</v>
      </c>
      <c r="I16" s="5">
        <f>SUM(I14:I15)</f>
        <v>1204630</v>
      </c>
      <c r="J16" s="5">
        <f>SUM(J14:J15)</f>
        <v>803383.64</v>
      </c>
      <c r="K16" s="60"/>
      <c r="L16" s="64">
        <v>843233769.22000003</v>
      </c>
      <c r="M16" s="65">
        <v>411243904.08999997</v>
      </c>
      <c r="N16" s="60">
        <f t="shared" si="3"/>
        <v>1.4285836786568631E-3</v>
      </c>
      <c r="O16" s="66">
        <f t="shared" si="3"/>
        <v>1.9535454070200176E-3</v>
      </c>
      <c r="P16" s="67">
        <f t="shared" si="4"/>
        <v>204630</v>
      </c>
      <c r="Q16" s="67">
        <f t="shared" si="4"/>
        <v>262906.64</v>
      </c>
      <c r="R16" s="60">
        <f t="shared" si="5"/>
        <v>5.1405839237612895E-4</v>
      </c>
      <c r="S16" s="60">
        <f t="shared" si="6"/>
        <v>1.2046300000000001</v>
      </c>
      <c r="T16" s="60">
        <f t="shared" si="6"/>
        <v>1.4864344643712868</v>
      </c>
      <c r="U16" s="84"/>
    </row>
    <row r="17" spans="1:21">
      <c r="A17" s="32">
        <v>405</v>
      </c>
      <c r="B17" s="31">
        <v>44600</v>
      </c>
      <c r="C17" s="31">
        <v>0</v>
      </c>
      <c r="D17" s="81">
        <f t="shared" si="0"/>
        <v>0</v>
      </c>
      <c r="E17" s="22">
        <v>767988776.41999996</v>
      </c>
      <c r="F17" s="22">
        <v>375465005.58999997</v>
      </c>
      <c r="G17" s="81">
        <f t="shared" si="1"/>
        <v>5.8073765358790895E-5</v>
      </c>
      <c r="H17" s="81">
        <f t="shared" si="1"/>
        <v>0</v>
      </c>
      <c r="I17" s="42">
        <v>133900</v>
      </c>
      <c r="J17" s="51">
        <v>0</v>
      </c>
      <c r="K17" s="81">
        <f t="shared" si="2"/>
        <v>0</v>
      </c>
      <c r="L17" s="35">
        <v>843233769.22000003</v>
      </c>
      <c r="M17" s="56">
        <v>411243904.08999997</v>
      </c>
      <c r="N17" s="81">
        <f t="shared" si="3"/>
        <v>1.58793450746E-4</v>
      </c>
      <c r="O17" s="82">
        <f t="shared" si="3"/>
        <v>0</v>
      </c>
      <c r="P17" s="83">
        <f t="shared" si="4"/>
        <v>89300</v>
      </c>
      <c r="Q17" s="83">
        <f t="shared" si="4"/>
        <v>0</v>
      </c>
      <c r="R17" s="81">
        <f t="shared" si="5"/>
        <v>0</v>
      </c>
      <c r="S17" s="81">
        <f t="shared" si="6"/>
        <v>3.0022421524663678</v>
      </c>
      <c r="T17" s="81" t="e">
        <f t="shared" si="6"/>
        <v>#DIV/0!</v>
      </c>
      <c r="U17" s="84"/>
    </row>
    <row r="18" spans="1:21">
      <c r="A18" s="32">
        <v>408</v>
      </c>
      <c r="B18" s="31">
        <v>600000</v>
      </c>
      <c r="C18" s="31">
        <v>0</v>
      </c>
      <c r="D18" s="81">
        <f t="shared" si="0"/>
        <v>0</v>
      </c>
      <c r="E18" s="22">
        <v>767988776.41999996</v>
      </c>
      <c r="F18" s="22">
        <v>375465005.58999997</v>
      </c>
      <c r="G18" s="81">
        <f t="shared" si="1"/>
        <v>7.8126141738283717E-4</v>
      </c>
      <c r="H18" s="81">
        <f t="shared" si="1"/>
        <v>0</v>
      </c>
      <c r="I18" s="43">
        <v>300000</v>
      </c>
      <c r="J18" s="51">
        <v>0</v>
      </c>
      <c r="K18" s="81">
        <f t="shared" si="2"/>
        <v>0</v>
      </c>
      <c r="L18" s="35">
        <v>843233769.22000003</v>
      </c>
      <c r="M18" s="56">
        <v>411243904.08999997</v>
      </c>
      <c r="N18" s="81">
        <f t="shared" si="3"/>
        <v>3.5577322795967136E-4</v>
      </c>
      <c r="O18" s="82">
        <f t="shared" si="3"/>
        <v>0</v>
      </c>
      <c r="P18" s="83">
        <f t="shared" si="4"/>
        <v>-300000</v>
      </c>
      <c r="Q18" s="83">
        <f t="shared" si="4"/>
        <v>0</v>
      </c>
      <c r="R18" s="81">
        <f t="shared" si="5"/>
        <v>0</v>
      </c>
      <c r="S18" s="81">
        <f t="shared" si="6"/>
        <v>0.5</v>
      </c>
      <c r="T18" s="81" t="e">
        <f t="shared" si="6"/>
        <v>#DIV/0!</v>
      </c>
      <c r="U18" s="84"/>
    </row>
    <row r="19" spans="1:21">
      <c r="A19" s="32">
        <v>409</v>
      </c>
      <c r="B19" s="31">
        <v>50448400</v>
      </c>
      <c r="C19" s="31">
        <v>12750443.59</v>
      </c>
      <c r="D19" s="81">
        <f t="shared" si="0"/>
        <v>0.25274227904155533</v>
      </c>
      <c r="E19" s="22">
        <v>767988776.41999996</v>
      </c>
      <c r="F19" s="22">
        <v>375465005.58999997</v>
      </c>
      <c r="G19" s="81">
        <f t="shared" si="1"/>
        <v>6.5688980814493869E-2</v>
      </c>
      <c r="H19" s="81">
        <f t="shared" si="1"/>
        <v>3.3959073149744404E-2</v>
      </c>
      <c r="I19" s="43">
        <v>42895700</v>
      </c>
      <c r="J19" s="51">
        <v>3270036.73</v>
      </c>
      <c r="K19" s="81">
        <f t="shared" si="2"/>
        <v>7.6232273398032901E-2</v>
      </c>
      <c r="L19" s="35">
        <v>843233769.22000003</v>
      </c>
      <c r="M19" s="56">
        <v>411243904.08999997</v>
      </c>
      <c r="N19" s="81">
        <f t="shared" si="3"/>
        <v>5.0870472181965588E-2</v>
      </c>
      <c r="O19" s="82">
        <f t="shared" si="3"/>
        <v>7.9515749594779601E-3</v>
      </c>
      <c r="P19" s="83">
        <f t="shared" si="4"/>
        <v>-7552700</v>
      </c>
      <c r="Q19" s="83">
        <f t="shared" si="4"/>
        <v>-9480406.8599999994</v>
      </c>
      <c r="R19" s="81">
        <f t="shared" si="5"/>
        <v>-2.6007498190266445E-2</v>
      </c>
      <c r="S19" s="81">
        <f t="shared" si="6"/>
        <v>0.85028861173000536</v>
      </c>
      <c r="T19" s="81">
        <f t="shared" si="6"/>
        <v>0.2564645462660331</v>
      </c>
      <c r="U19" s="84"/>
    </row>
    <row r="20" spans="1:21">
      <c r="A20" s="32">
        <v>412</v>
      </c>
      <c r="B20" s="31">
        <v>547000</v>
      </c>
      <c r="C20" s="31">
        <v>5000</v>
      </c>
      <c r="D20" s="81">
        <f t="shared" si="0"/>
        <v>9.140767824497258E-3</v>
      </c>
      <c r="E20" s="22">
        <v>767988776.41999996</v>
      </c>
      <c r="F20" s="22">
        <v>375465005.58999997</v>
      </c>
      <c r="G20" s="81">
        <f t="shared" si="1"/>
        <v>7.1224999218068654E-4</v>
      </c>
      <c r="H20" s="81">
        <f t="shared" si="1"/>
        <v>1.331682027767961E-5</v>
      </c>
      <c r="I20" s="43">
        <v>2383705</v>
      </c>
      <c r="J20" s="51">
        <v>202452.2</v>
      </c>
      <c r="K20" s="81">
        <f t="shared" si="2"/>
        <v>8.4931734421834923E-2</v>
      </c>
      <c r="L20" s="35">
        <v>843233769.22000003</v>
      </c>
      <c r="M20" s="56">
        <v>411243904.08999997</v>
      </c>
      <c r="N20" s="81">
        <f t="shared" si="3"/>
        <v>2.8268614078453616E-3</v>
      </c>
      <c r="O20" s="82">
        <f t="shared" si="3"/>
        <v>4.9229228199257086E-4</v>
      </c>
      <c r="P20" s="83">
        <f t="shared" si="4"/>
        <v>1836705</v>
      </c>
      <c r="Q20" s="83">
        <f t="shared" si="4"/>
        <v>197452.2</v>
      </c>
      <c r="R20" s="81">
        <f t="shared" si="5"/>
        <v>4.7897546171489123E-4</v>
      </c>
      <c r="S20" s="81">
        <f t="shared" si="6"/>
        <v>4.3577787934186469</v>
      </c>
      <c r="T20" s="81">
        <f t="shared" si="6"/>
        <v>40.49044</v>
      </c>
      <c r="U20" s="84"/>
    </row>
    <row r="21" spans="1:21">
      <c r="A21" s="4">
        <v>400</v>
      </c>
      <c r="B21" s="5">
        <f>SUM(B17:B20)</f>
        <v>51640000</v>
      </c>
      <c r="C21" s="5">
        <f>SUM(C17:C20)</f>
        <v>12755443.59</v>
      </c>
      <c r="D21" s="60">
        <f t="shared" si="0"/>
        <v>0.2470070408597986</v>
      </c>
      <c r="E21" s="61">
        <v>767988776.41999996</v>
      </c>
      <c r="F21" s="61">
        <v>375465005.58999997</v>
      </c>
      <c r="G21" s="60">
        <f t="shared" si="1"/>
        <v>6.724056598941619E-2</v>
      </c>
      <c r="H21" s="60">
        <f t="shared" si="1"/>
        <v>3.3972389970022082E-2</v>
      </c>
      <c r="I21" s="5">
        <f>SUM(I17:I20)</f>
        <v>45713305</v>
      </c>
      <c r="J21" s="5">
        <f>SUM(J17:J20)</f>
        <v>3472488.93</v>
      </c>
      <c r="K21" s="60"/>
      <c r="L21" s="64">
        <v>843233769.22000003</v>
      </c>
      <c r="M21" s="65">
        <v>411243904.08999997</v>
      </c>
      <c r="N21" s="60">
        <f t="shared" si="3"/>
        <v>5.4211900268516619E-2</v>
      </c>
      <c r="O21" s="66">
        <f t="shared" si="3"/>
        <v>8.4438672414705318E-3</v>
      </c>
      <c r="P21" s="67">
        <f t="shared" si="4"/>
        <v>-5926695</v>
      </c>
      <c r="Q21" s="67">
        <f t="shared" si="4"/>
        <v>-9282954.6600000001</v>
      </c>
      <c r="R21" s="60">
        <f t="shared" si="5"/>
        <v>-2.552852272855155E-2</v>
      </c>
      <c r="S21" s="60">
        <f t="shared" si="6"/>
        <v>0.88523053834237031</v>
      </c>
      <c r="T21" s="60">
        <f t="shared" si="6"/>
        <v>0.27223584232871045</v>
      </c>
      <c r="U21" s="84"/>
    </row>
    <row r="22" spans="1:21">
      <c r="A22" s="32">
        <v>501</v>
      </c>
      <c r="B22" s="31">
        <v>4563591.4400000004</v>
      </c>
      <c r="C22" s="31">
        <v>619533.67000000004</v>
      </c>
      <c r="D22" s="81">
        <f t="shared" si="0"/>
        <v>0.13575572619620829</v>
      </c>
      <c r="E22" s="22">
        <v>767988776.41999996</v>
      </c>
      <c r="F22" s="22">
        <v>375465005.58999997</v>
      </c>
      <c r="G22" s="81">
        <f t="shared" si="1"/>
        <v>5.9422631946176386E-3</v>
      </c>
      <c r="H22" s="81">
        <f t="shared" si="1"/>
        <v>1.6500437078722538E-3</v>
      </c>
      <c r="I22" s="44">
        <v>3433200</v>
      </c>
      <c r="J22" s="52">
        <v>716928.15</v>
      </c>
      <c r="K22" s="81">
        <f t="shared" si="2"/>
        <v>0.20882213386927648</v>
      </c>
      <c r="L22" s="35">
        <v>843233769.22000003</v>
      </c>
      <c r="M22" s="56">
        <v>411243904.08999997</v>
      </c>
      <c r="N22" s="81">
        <f t="shared" si="3"/>
        <v>4.0714688207704793E-3</v>
      </c>
      <c r="O22" s="82">
        <f t="shared" si="3"/>
        <v>1.7433161753155168E-3</v>
      </c>
      <c r="P22" s="83">
        <f t="shared" si="4"/>
        <v>-1130391.4400000004</v>
      </c>
      <c r="Q22" s="83">
        <f t="shared" si="4"/>
        <v>97394.479999999981</v>
      </c>
      <c r="R22" s="81">
        <f t="shared" si="5"/>
        <v>9.3272467443263063E-5</v>
      </c>
      <c r="S22" s="81">
        <f t="shared" si="6"/>
        <v>0.75230222624836895</v>
      </c>
      <c r="T22" s="81">
        <f t="shared" si="6"/>
        <v>1.1572061127847983</v>
      </c>
      <c r="U22" s="84"/>
    </row>
    <row r="23" spans="1:21">
      <c r="A23" s="32">
        <v>502</v>
      </c>
      <c r="B23" s="31">
        <v>11248772</v>
      </c>
      <c r="C23" s="31">
        <v>2600640.04</v>
      </c>
      <c r="D23" s="81">
        <f t="shared" si="0"/>
        <v>0.23119323958206284</v>
      </c>
      <c r="E23" s="22">
        <v>767988776.41999996</v>
      </c>
      <c r="F23" s="22">
        <v>375465005.58999997</v>
      </c>
      <c r="G23" s="81">
        <f t="shared" si="1"/>
        <v>1.4647052594227286E-2</v>
      </c>
      <c r="H23" s="81">
        <f t="shared" si="1"/>
        <v>6.9264512039235032E-3</v>
      </c>
      <c r="I23" s="44">
        <v>12790300</v>
      </c>
      <c r="J23" s="52">
        <v>234710.94</v>
      </c>
      <c r="K23" s="81">
        <f t="shared" si="2"/>
        <v>1.8350698576264826E-2</v>
      </c>
      <c r="L23" s="35">
        <v>843233769.22000003</v>
      </c>
      <c r="M23" s="56">
        <v>411243904.08999997</v>
      </c>
      <c r="N23" s="81">
        <f t="shared" si="3"/>
        <v>1.5168154391908616E-2</v>
      </c>
      <c r="O23" s="82">
        <f t="shared" si="3"/>
        <v>5.7073414989425341E-4</v>
      </c>
      <c r="P23" s="83">
        <f t="shared" si="4"/>
        <v>1541528</v>
      </c>
      <c r="Q23" s="83">
        <f t="shared" si="4"/>
        <v>-2365929.1</v>
      </c>
      <c r="R23" s="81">
        <f t="shared" si="5"/>
        <v>-6.3557170540292501E-3</v>
      </c>
      <c r="S23" s="81">
        <f t="shared" si="6"/>
        <v>1.1370396697523961</v>
      </c>
      <c r="T23" s="81">
        <f t="shared" si="6"/>
        <v>9.0251221387793443E-2</v>
      </c>
      <c r="U23" s="84"/>
    </row>
    <row r="24" spans="1:21">
      <c r="A24" s="32">
        <v>503</v>
      </c>
      <c r="B24" s="31">
        <v>29485104.5</v>
      </c>
      <c r="C24" s="31">
        <v>11585733.640000001</v>
      </c>
      <c r="D24" s="81">
        <f t="shared" si="0"/>
        <v>0.39293513916492989</v>
      </c>
      <c r="E24" s="22">
        <v>767988776.41999996</v>
      </c>
      <c r="F24" s="22">
        <v>375465005.58999997</v>
      </c>
      <c r="G24" s="81">
        <f t="shared" si="1"/>
        <v>3.8392624222251787E-2</v>
      </c>
      <c r="H24" s="81">
        <f t="shared" si="1"/>
        <v>3.0857026533789363E-2</v>
      </c>
      <c r="I24" s="44">
        <v>45861412.43</v>
      </c>
      <c r="J24" s="52">
        <v>17731892.23</v>
      </c>
      <c r="K24" s="81">
        <f t="shared" si="2"/>
        <v>0.38664077904414423</v>
      </c>
      <c r="L24" s="35">
        <v>843233769.22000003</v>
      </c>
      <c r="M24" s="56">
        <v>411243904.08999997</v>
      </c>
      <c r="N24" s="81">
        <f t="shared" si="3"/>
        <v>5.4387542463369652E-2</v>
      </c>
      <c r="O24" s="82">
        <f t="shared" si="3"/>
        <v>4.3117702301842288E-2</v>
      </c>
      <c r="P24" s="83">
        <f t="shared" si="4"/>
        <v>16376307.93</v>
      </c>
      <c r="Q24" s="83">
        <f t="shared" si="4"/>
        <v>6146158.5899999999</v>
      </c>
      <c r="R24" s="81">
        <f t="shared" si="5"/>
        <v>1.2260675768052925E-2</v>
      </c>
      <c r="S24" s="81">
        <f t="shared" si="6"/>
        <v>1.5554095265288952</v>
      </c>
      <c r="T24" s="81">
        <f t="shared" si="6"/>
        <v>1.5304936899964843</v>
      </c>
      <c r="U24" s="84"/>
    </row>
    <row r="25" spans="1:21">
      <c r="A25" s="4">
        <v>500</v>
      </c>
      <c r="B25" s="5">
        <f>SUM(B22:B24)</f>
        <v>45297467.939999998</v>
      </c>
      <c r="C25" s="5">
        <f>SUM(C22:C24)</f>
        <v>14805907.350000001</v>
      </c>
      <c r="D25" s="60">
        <f t="shared" si="0"/>
        <v>0.32685949178465279</v>
      </c>
      <c r="E25" s="61">
        <v>767988776.41999996</v>
      </c>
      <c r="F25" s="61">
        <v>375465005.58999997</v>
      </c>
      <c r="G25" s="60">
        <f t="shared" si="1"/>
        <v>5.8981940011096703E-2</v>
      </c>
      <c r="H25" s="60">
        <f t="shared" si="1"/>
        <v>3.9433521445585124E-2</v>
      </c>
      <c r="I25" s="5">
        <f>SUM(I22:I24)</f>
        <v>62084912.43</v>
      </c>
      <c r="J25" s="5">
        <f>SUM(J22:J24)</f>
        <v>18683531.32</v>
      </c>
      <c r="K25" s="60"/>
      <c r="L25" s="64">
        <v>843233769.22000003</v>
      </c>
      <c r="M25" s="65">
        <v>411243904.08999997</v>
      </c>
      <c r="N25" s="60">
        <f t="shared" si="3"/>
        <v>7.3627165676048753E-2</v>
      </c>
      <c r="O25" s="66">
        <f t="shared" si="3"/>
        <v>4.5431752627052055E-2</v>
      </c>
      <c r="P25" s="67">
        <f t="shared" si="4"/>
        <v>16787444.490000002</v>
      </c>
      <c r="Q25" s="67">
        <f t="shared" si="4"/>
        <v>3877623.9699999988</v>
      </c>
      <c r="R25" s="60">
        <f t="shared" si="5"/>
        <v>5.9982311814669315E-3</v>
      </c>
      <c r="S25" s="60">
        <f t="shared" si="6"/>
        <v>1.3706044786484815</v>
      </c>
      <c r="T25" s="60">
        <f t="shared" si="6"/>
        <v>1.2618970846119741</v>
      </c>
      <c r="U25" s="84"/>
    </row>
    <row r="26" spans="1:21">
      <c r="A26" s="32">
        <v>605</v>
      </c>
      <c r="B26" s="31">
        <v>9375.74</v>
      </c>
      <c r="C26" s="31">
        <v>9294.58</v>
      </c>
      <c r="D26" s="81">
        <f t="shared" si="0"/>
        <v>0.99134361661052894</v>
      </c>
      <c r="E26" s="22">
        <v>767988776.41999996</v>
      </c>
      <c r="F26" s="22">
        <v>375465005.58999997</v>
      </c>
      <c r="G26" s="81">
        <f t="shared" si="1"/>
        <v>1.2208173202354937E-5</v>
      </c>
      <c r="H26" s="81">
        <f t="shared" si="1"/>
        <v>2.475485028330307E-5</v>
      </c>
      <c r="I26" s="44">
        <v>19600</v>
      </c>
      <c r="J26" s="52">
        <v>3885.4</v>
      </c>
      <c r="K26" s="81">
        <f t="shared" si="2"/>
        <v>0.19823469387755102</v>
      </c>
      <c r="L26" s="35">
        <v>843233769.22000003</v>
      </c>
      <c r="M26" s="56">
        <v>411243904.08999997</v>
      </c>
      <c r="N26" s="81">
        <f t="shared" si="3"/>
        <v>2.3243850893365198E-5</v>
      </c>
      <c r="O26" s="82">
        <f t="shared" si="3"/>
        <v>9.447921200431186E-6</v>
      </c>
      <c r="P26" s="83">
        <f t="shared" si="4"/>
        <v>10224.26</v>
      </c>
      <c r="Q26" s="83">
        <f t="shared" si="4"/>
        <v>-5409.18</v>
      </c>
      <c r="R26" s="81">
        <f t="shared" si="5"/>
        <v>-1.5306929082871884E-5</v>
      </c>
      <c r="S26" s="81">
        <f t="shared" si="6"/>
        <v>2.090501656402588</v>
      </c>
      <c r="T26" s="81">
        <f t="shared" si="6"/>
        <v>0.41802857149005118</v>
      </c>
      <c r="U26" s="84"/>
    </row>
    <row r="27" spans="1:21">
      <c r="A27" s="32">
        <v>701</v>
      </c>
      <c r="B27" s="31">
        <v>128136559.84999999</v>
      </c>
      <c r="C27" s="31">
        <v>64214954.979999997</v>
      </c>
      <c r="D27" s="81">
        <f t="shared" si="0"/>
        <v>0.50114467764057113</v>
      </c>
      <c r="E27" s="22">
        <v>767988776.41999996</v>
      </c>
      <c r="F27" s="22">
        <v>375465005.58999997</v>
      </c>
      <c r="G27" s="81">
        <f t="shared" si="1"/>
        <v>0.16684691727828624</v>
      </c>
      <c r="H27" s="81">
        <f t="shared" si="1"/>
        <v>0.17102780292158945</v>
      </c>
      <c r="I27" s="45">
        <v>157129636.53</v>
      </c>
      <c r="J27" s="53">
        <v>81883318.359999999</v>
      </c>
      <c r="K27" s="81">
        <f t="shared" si="2"/>
        <v>0.52111950468596935</v>
      </c>
      <c r="L27" s="35">
        <v>843233769.22000003</v>
      </c>
      <c r="M27" s="56">
        <v>411243904.08999997</v>
      </c>
      <c r="N27" s="81">
        <f t="shared" si="3"/>
        <v>0.18634172665469334</v>
      </c>
      <c r="O27" s="82">
        <f t="shared" si="3"/>
        <v>0.19911132431541159</v>
      </c>
      <c r="P27" s="83">
        <f t="shared" si="4"/>
        <v>28993076.680000007</v>
      </c>
      <c r="Q27" s="83">
        <f t="shared" si="4"/>
        <v>17668363.380000003</v>
      </c>
      <c r="R27" s="81">
        <f t="shared" si="5"/>
        <v>2.8083521393822142E-2</v>
      </c>
      <c r="S27" s="81">
        <f t="shared" si="6"/>
        <v>1.2262670132079405</v>
      </c>
      <c r="T27" s="81">
        <f t="shared" si="6"/>
        <v>1.2751440592849888</v>
      </c>
      <c r="U27" s="84"/>
    </row>
    <row r="28" spans="1:21">
      <c r="A28" s="32">
        <v>702</v>
      </c>
      <c r="B28" s="31">
        <v>279614932.79000002</v>
      </c>
      <c r="C28" s="31">
        <v>154543908.03999999</v>
      </c>
      <c r="D28" s="81">
        <f t="shared" si="0"/>
        <v>0.55270262749546184</v>
      </c>
      <c r="E28" s="22">
        <v>767988776.41999996</v>
      </c>
      <c r="F28" s="22">
        <v>375465005.58999997</v>
      </c>
      <c r="G28" s="81">
        <f t="shared" si="1"/>
        <v>0.36408726452153695</v>
      </c>
      <c r="H28" s="81">
        <f t="shared" si="1"/>
        <v>0.41160668967578495</v>
      </c>
      <c r="I28" s="45">
        <v>287762729.91000003</v>
      </c>
      <c r="J28" s="53">
        <v>166228552.37</v>
      </c>
      <c r="K28" s="81">
        <f t="shared" si="2"/>
        <v>0.57765837995069491</v>
      </c>
      <c r="L28" s="35">
        <v>843233769.22000003</v>
      </c>
      <c r="M28" s="56">
        <v>411243904.08999997</v>
      </c>
      <c r="N28" s="81">
        <f t="shared" si="3"/>
        <v>0.34126091768855926</v>
      </c>
      <c r="O28" s="82">
        <f t="shared" si="3"/>
        <v>0.4042091584015825</v>
      </c>
      <c r="P28" s="83">
        <f t="shared" si="4"/>
        <v>8147797.1200000048</v>
      </c>
      <c r="Q28" s="83">
        <f t="shared" si="4"/>
        <v>11684644.330000013</v>
      </c>
      <c r="R28" s="81">
        <f t="shared" si="5"/>
        <v>-7.3975312742024513E-3</v>
      </c>
      <c r="S28" s="81">
        <f t="shared" si="6"/>
        <v>1.0291393490279694</v>
      </c>
      <c r="T28" s="81">
        <f t="shared" si="6"/>
        <v>1.0756072787222108</v>
      </c>
      <c r="U28" s="84"/>
    </row>
    <row r="29" spans="1:21">
      <c r="A29" s="32">
        <v>703</v>
      </c>
      <c r="B29" s="31">
        <v>30014231.73</v>
      </c>
      <c r="C29" s="31">
        <v>16791766.77</v>
      </c>
      <c r="D29" s="81">
        <f t="shared" si="0"/>
        <v>0.55946015613707001</v>
      </c>
      <c r="E29" s="22">
        <v>767988776.41999996</v>
      </c>
      <c r="F29" s="22">
        <v>375465005.58999997</v>
      </c>
      <c r="G29" s="81">
        <f t="shared" si="1"/>
        <v>3.9081602038394544E-2</v>
      </c>
      <c r="H29" s="81">
        <f t="shared" si="1"/>
        <v>4.472258804416053E-2</v>
      </c>
      <c r="I29" s="45">
        <v>28422786</v>
      </c>
      <c r="J29" s="53">
        <v>16796532.140000001</v>
      </c>
      <c r="K29" s="81">
        <f t="shared" si="2"/>
        <v>0.5909530522447729</v>
      </c>
      <c r="L29" s="35">
        <v>843233769.22000003</v>
      </c>
      <c r="M29" s="56">
        <v>411243904.08999997</v>
      </c>
      <c r="N29" s="81">
        <f t="shared" si="3"/>
        <v>3.3706887742756521E-2</v>
      </c>
      <c r="O29" s="82">
        <f t="shared" si="3"/>
        <v>4.0843236757921911E-2</v>
      </c>
      <c r="P29" s="83">
        <f t="shared" si="4"/>
        <v>-1591445.7300000004</v>
      </c>
      <c r="Q29" s="83">
        <f t="shared" si="4"/>
        <v>4765.3700000010431</v>
      </c>
      <c r="R29" s="81">
        <f t="shared" si="5"/>
        <v>-3.8793512862386192E-3</v>
      </c>
      <c r="S29" s="81">
        <f t="shared" si="6"/>
        <v>0.94697696265171072</v>
      </c>
      <c r="T29" s="81">
        <f t="shared" si="6"/>
        <v>1.0002837920550751</v>
      </c>
      <c r="U29" s="84"/>
    </row>
    <row r="30" spans="1:21">
      <c r="A30" s="32">
        <v>707</v>
      </c>
      <c r="B30" s="31">
        <v>4920506.6500000004</v>
      </c>
      <c r="C30" s="31">
        <v>2490052.66</v>
      </c>
      <c r="D30" s="81">
        <f t="shared" si="0"/>
        <v>0.50605615175827467</v>
      </c>
      <c r="E30" s="22">
        <v>767988776.41999996</v>
      </c>
      <c r="F30" s="22">
        <v>375465005.58999997</v>
      </c>
      <c r="G30" s="81">
        <f t="shared" si="1"/>
        <v>6.4070033327011267E-3</v>
      </c>
      <c r="H30" s="81">
        <f t="shared" si="1"/>
        <v>6.6319167510356112E-3</v>
      </c>
      <c r="I30" s="45">
        <v>4268736.8499999996</v>
      </c>
      <c r="J30" s="53">
        <v>522444.84</v>
      </c>
      <c r="K30" s="81">
        <f t="shared" si="2"/>
        <v>0.12238862650903395</v>
      </c>
      <c r="L30" s="35">
        <v>843233769.22000003</v>
      </c>
      <c r="M30" s="56">
        <v>411243904.08999997</v>
      </c>
      <c r="N30" s="81">
        <f t="shared" si="3"/>
        <v>5.0623409614496649E-3</v>
      </c>
      <c r="O30" s="82">
        <f t="shared" si="3"/>
        <v>1.2704014206753177E-3</v>
      </c>
      <c r="P30" s="83">
        <f t="shared" si="4"/>
        <v>-651769.80000000075</v>
      </c>
      <c r="Q30" s="83">
        <f t="shared" si="4"/>
        <v>-1967607.82</v>
      </c>
      <c r="R30" s="81">
        <f t="shared" si="5"/>
        <v>-5.3615153303602937E-3</v>
      </c>
      <c r="S30" s="81">
        <f t="shared" si="6"/>
        <v>0.86754010382243851</v>
      </c>
      <c r="T30" s="81">
        <f t="shared" si="6"/>
        <v>0.20981276757416045</v>
      </c>
      <c r="U30" s="84"/>
    </row>
    <row r="31" spans="1:21">
      <c r="A31" s="32">
        <v>709</v>
      </c>
      <c r="B31" s="31">
        <v>21759704.800000001</v>
      </c>
      <c r="C31" s="31">
        <v>12314244.439999999</v>
      </c>
      <c r="D31" s="81">
        <f t="shared" si="0"/>
        <v>0.56591964611578738</v>
      </c>
      <c r="E31" s="22">
        <v>767988776.41999996</v>
      </c>
      <c r="F31" s="22">
        <v>375465005.58999997</v>
      </c>
      <c r="G31" s="81">
        <f t="shared" si="1"/>
        <v>2.8333363023133544E-2</v>
      </c>
      <c r="H31" s="81">
        <f t="shared" si="1"/>
        <v>3.2797316012579077E-2</v>
      </c>
      <c r="I31" s="45">
        <v>24314010.710000001</v>
      </c>
      <c r="J31" s="53">
        <v>12483458.83</v>
      </c>
      <c r="K31" s="81">
        <f t="shared" si="2"/>
        <v>0.51342655799957071</v>
      </c>
      <c r="L31" s="35">
        <v>843233769.22000003</v>
      </c>
      <c r="M31" s="56">
        <v>411243904.08999997</v>
      </c>
      <c r="N31" s="81">
        <f t="shared" si="3"/>
        <v>2.883424691647574E-2</v>
      </c>
      <c r="O31" s="82">
        <f t="shared" si="3"/>
        <v>3.035536504212356E-2</v>
      </c>
      <c r="P31" s="83">
        <f t="shared" si="4"/>
        <v>2554305.91</v>
      </c>
      <c r="Q31" s="83">
        <f t="shared" si="4"/>
        <v>169214.3900000006</v>
      </c>
      <c r="R31" s="81">
        <f t="shared" si="5"/>
        <v>-2.4419509704555163E-3</v>
      </c>
      <c r="S31" s="81">
        <f t="shared" si="6"/>
        <v>1.1173869743857923</v>
      </c>
      <c r="T31" s="81">
        <f t="shared" si="6"/>
        <v>1.013741353830069</v>
      </c>
      <c r="U31" s="84"/>
    </row>
    <row r="32" spans="1:21">
      <c r="A32" s="4">
        <v>700</v>
      </c>
      <c r="B32" s="5">
        <f>SUM(B27:B31)</f>
        <v>464445935.81999999</v>
      </c>
      <c r="C32" s="5">
        <f>SUM(C27:C31)</f>
        <v>250354926.88999999</v>
      </c>
      <c r="D32" s="60">
        <f t="shared" si="0"/>
        <v>0.5390399777058813</v>
      </c>
      <c r="E32" s="61">
        <v>767988776.41999996</v>
      </c>
      <c r="F32" s="61">
        <v>375465005.58999997</v>
      </c>
      <c r="G32" s="60">
        <f t="shared" si="1"/>
        <v>0.60475615019405238</v>
      </c>
      <c r="H32" s="60">
        <f t="shared" si="1"/>
        <v>0.6667863134051496</v>
      </c>
      <c r="I32" s="5">
        <f>SUM(I27:I31)</f>
        <v>501897900.00000006</v>
      </c>
      <c r="J32" s="5">
        <f>SUM(J27:J31)</f>
        <v>277914306.54000002</v>
      </c>
      <c r="K32" s="60"/>
      <c r="L32" s="64">
        <v>843233769.22000003</v>
      </c>
      <c r="M32" s="65">
        <v>411243904.08999997</v>
      </c>
      <c r="N32" s="60">
        <f t="shared" si="3"/>
        <v>0.59520611996393458</v>
      </c>
      <c r="O32" s="66">
        <f t="shared" si="3"/>
        <v>0.67578948593771493</v>
      </c>
      <c r="P32" s="67">
        <f t="shared" si="4"/>
        <v>37451964.180000067</v>
      </c>
      <c r="Q32" s="67">
        <f t="shared" si="4"/>
        <v>27559379.650000036</v>
      </c>
      <c r="R32" s="60">
        <f t="shared" si="5"/>
        <v>9.0031725325653289E-3</v>
      </c>
      <c r="S32" s="60">
        <f t="shared" si="6"/>
        <v>1.0806379414514133</v>
      </c>
      <c r="T32" s="60">
        <f t="shared" si="6"/>
        <v>1.1100812354378349</v>
      </c>
      <c r="U32" s="84"/>
    </row>
    <row r="33" spans="1:21 16384:16384">
      <c r="A33" s="32">
        <v>801</v>
      </c>
      <c r="B33" s="31">
        <v>72986382.659999996</v>
      </c>
      <c r="C33" s="31">
        <v>35349728.299999997</v>
      </c>
      <c r="D33" s="81">
        <f t="shared" si="0"/>
        <v>0.48433320040908573</v>
      </c>
      <c r="E33" s="22">
        <v>767988776.41999996</v>
      </c>
      <c r="F33" s="22">
        <v>375465005.58999997</v>
      </c>
      <c r="G33" s="81">
        <f t="shared" si="1"/>
        <v>9.5035741277662872E-2</v>
      </c>
      <c r="H33" s="81">
        <f t="shared" si="1"/>
        <v>9.4149195727180945E-2</v>
      </c>
      <c r="I33" s="45">
        <v>79785135.689999998</v>
      </c>
      <c r="J33" s="53">
        <v>35864807</v>
      </c>
      <c r="K33" s="81">
        <f t="shared" si="2"/>
        <v>0.44951740308308047</v>
      </c>
      <c r="L33" s="35">
        <v>843233769.22000003</v>
      </c>
      <c r="M33" s="56">
        <v>411243904.08999997</v>
      </c>
      <c r="N33" s="81">
        <f t="shared" si="3"/>
        <v>9.4618050892105607E-2</v>
      </c>
      <c r="O33" s="82">
        <f t="shared" si="3"/>
        <v>8.7210549854499608E-2</v>
      </c>
      <c r="P33" s="83">
        <f t="shared" si="4"/>
        <v>6798753.0300000012</v>
      </c>
      <c r="Q33" s="83">
        <f t="shared" si="4"/>
        <v>515078.70000000298</v>
      </c>
      <c r="R33" s="81">
        <f t="shared" si="5"/>
        <v>-6.9386458726813371E-3</v>
      </c>
      <c r="S33" s="81">
        <f t="shared" si="6"/>
        <v>1.0931509794323049</v>
      </c>
      <c r="T33" s="81">
        <f t="shared" si="6"/>
        <v>1.0145709380176482</v>
      </c>
      <c r="U33" s="84"/>
    </row>
    <row r="34" spans="1:21 16384:16384">
      <c r="A34" s="32">
        <v>804</v>
      </c>
      <c r="B34" s="31">
        <v>12160800</v>
      </c>
      <c r="C34" s="31">
        <v>3194243.18</v>
      </c>
      <c r="D34" s="81">
        <f t="shared" si="0"/>
        <v>0.26266719130320376</v>
      </c>
      <c r="E34" s="22">
        <v>767988776.41999996</v>
      </c>
      <c r="F34" s="22">
        <v>375465005.58999997</v>
      </c>
      <c r="G34" s="81">
        <f t="shared" si="1"/>
        <v>1.5834606407515342E-2</v>
      </c>
      <c r="H34" s="81">
        <f t="shared" si="1"/>
        <v>8.5074324702527609E-3</v>
      </c>
      <c r="I34" s="45">
        <v>23569800</v>
      </c>
      <c r="J34" s="53">
        <v>10596981.810000001</v>
      </c>
      <c r="K34" s="81">
        <f t="shared" si="2"/>
        <v>0.4495999885446631</v>
      </c>
      <c r="L34" s="35">
        <v>843233769.22000003</v>
      </c>
      <c r="M34" s="56">
        <v>411243904.08999997</v>
      </c>
      <c r="N34" s="81">
        <f t="shared" si="3"/>
        <v>2.7951679427879541E-2</v>
      </c>
      <c r="O34" s="82">
        <f t="shared" si="3"/>
        <v>2.5768118881783767E-2</v>
      </c>
      <c r="P34" s="83">
        <f t="shared" si="4"/>
        <v>11409000</v>
      </c>
      <c r="Q34" s="83">
        <f t="shared" si="4"/>
        <v>7402738.6300000008</v>
      </c>
      <c r="R34" s="81">
        <f t="shared" si="5"/>
        <v>1.7260686411531008E-2</v>
      </c>
      <c r="S34" s="81">
        <f t="shared" si="6"/>
        <v>1.9381784093151766</v>
      </c>
      <c r="T34" s="81">
        <f t="shared" si="6"/>
        <v>3.317525063949577</v>
      </c>
      <c r="U34" s="84"/>
    </row>
    <row r="35" spans="1:21 16384:16384">
      <c r="A35" s="4">
        <v>800</v>
      </c>
      <c r="B35" s="5">
        <f>SUM(B33:B34)</f>
        <v>85147182.659999996</v>
      </c>
      <c r="C35" s="5">
        <f>SUM(C33:C34)</f>
        <v>38543971.479999997</v>
      </c>
      <c r="D35" s="60">
        <f t="shared" si="0"/>
        <v>0.45267465435596832</v>
      </c>
      <c r="E35" s="61">
        <v>767988776.41999996</v>
      </c>
      <c r="F35" s="61">
        <v>375465005.58999997</v>
      </c>
      <c r="G35" s="60">
        <f t="shared" si="1"/>
        <v>0.11087034768517823</v>
      </c>
      <c r="H35" s="60">
        <f t="shared" si="1"/>
        <v>0.10265662819743371</v>
      </c>
      <c r="I35" s="5">
        <f>SUM(I33:I34)</f>
        <v>103354935.69</v>
      </c>
      <c r="J35" s="5">
        <f>SUM(J33:J34)</f>
        <v>46461788.810000002</v>
      </c>
      <c r="K35" s="60"/>
      <c r="L35" s="64">
        <v>843233769.22000003</v>
      </c>
      <c r="M35" s="65">
        <v>411243904.08999997</v>
      </c>
      <c r="N35" s="60">
        <f t="shared" si="3"/>
        <v>0.12256973031998515</v>
      </c>
      <c r="O35" s="66">
        <f t="shared" si="3"/>
        <v>0.11297866873628339</v>
      </c>
      <c r="P35" s="67">
        <f t="shared" si="4"/>
        <v>18207753.030000001</v>
      </c>
      <c r="Q35" s="67">
        <f t="shared" si="4"/>
        <v>7917817.3300000057</v>
      </c>
      <c r="R35" s="60">
        <f t="shared" si="5"/>
        <v>1.0322040538849678E-2</v>
      </c>
      <c r="S35" s="60">
        <f t="shared" si="6"/>
        <v>1.2138385846858271</v>
      </c>
      <c r="T35" s="60">
        <f t="shared" si="6"/>
        <v>1.2054229760446058</v>
      </c>
      <c r="U35" s="84"/>
    </row>
    <row r="36" spans="1:21 16384:16384">
      <c r="A36" s="32">
        <v>1001</v>
      </c>
      <c r="B36" s="31">
        <v>1694367.4</v>
      </c>
      <c r="C36" s="31">
        <v>1093463.3899999999</v>
      </c>
      <c r="D36" s="81">
        <f t="shared" si="0"/>
        <v>0.64535199980830604</v>
      </c>
      <c r="E36" s="22">
        <v>767988776.41999996</v>
      </c>
      <c r="F36" s="22">
        <v>375465005.58999997</v>
      </c>
      <c r="G36" s="81">
        <f t="shared" si="1"/>
        <v>2.2062397941521208E-3</v>
      </c>
      <c r="H36" s="81">
        <f t="shared" si="1"/>
        <v>2.9122910889704573E-3</v>
      </c>
      <c r="I36" s="46">
        <v>2048400</v>
      </c>
      <c r="J36" s="54">
        <v>1241947.6399999999</v>
      </c>
      <c r="K36" s="81">
        <f t="shared" si="2"/>
        <v>0.60630132786565116</v>
      </c>
      <c r="L36" s="35">
        <v>843233769.22000003</v>
      </c>
      <c r="M36" s="56">
        <v>411243904.08999997</v>
      </c>
      <c r="N36" s="81">
        <f t="shared" si="3"/>
        <v>2.4292196005086361E-3</v>
      </c>
      <c r="O36" s="82">
        <f t="shared" si="3"/>
        <v>3.0199782359040194E-3</v>
      </c>
      <c r="P36" s="83">
        <f t="shared" si="4"/>
        <v>354032.60000000009</v>
      </c>
      <c r="Q36" s="83">
        <f t="shared" si="4"/>
        <v>148484.25</v>
      </c>
      <c r="R36" s="81">
        <f t="shared" si="5"/>
        <v>1.0768714693356208E-4</v>
      </c>
      <c r="S36" s="81">
        <f t="shared" si="6"/>
        <v>1.2089467727011274</v>
      </c>
      <c r="T36" s="81">
        <f t="shared" si="6"/>
        <v>1.1357926121330866</v>
      </c>
      <c r="U36" s="84"/>
    </row>
    <row r="37" spans="1:21 16384:16384">
      <c r="A37" s="32">
        <v>1003</v>
      </c>
      <c r="B37" s="31">
        <v>16406811.199999999</v>
      </c>
      <c r="C37" s="31">
        <v>7582784.3300000001</v>
      </c>
      <c r="D37" s="81">
        <f t="shared" si="0"/>
        <v>0.46217294985389973</v>
      </c>
      <c r="E37" s="22">
        <v>767988776.41999996</v>
      </c>
      <c r="F37" s="22">
        <v>375465005.58999997</v>
      </c>
      <c r="G37" s="81">
        <f t="shared" si="1"/>
        <v>2.1363347621407677E-2</v>
      </c>
      <c r="H37" s="81">
        <f t="shared" si="1"/>
        <v>2.0195715225403039E-2</v>
      </c>
      <c r="I37" s="46">
        <v>15374841.1</v>
      </c>
      <c r="J37" s="54">
        <v>8031095.8899999997</v>
      </c>
      <c r="K37" s="81">
        <f t="shared" si="2"/>
        <v>0.52235309866064239</v>
      </c>
      <c r="L37" s="35">
        <v>843233769.22000003</v>
      </c>
      <c r="M37" s="56">
        <v>411243904.08999997</v>
      </c>
      <c r="N37" s="81">
        <f t="shared" si="3"/>
        <v>1.8233189491713417E-2</v>
      </c>
      <c r="O37" s="82">
        <f t="shared" si="3"/>
        <v>1.9528790117317847E-2</v>
      </c>
      <c r="P37" s="83">
        <f t="shared" si="4"/>
        <v>-1031970.0999999996</v>
      </c>
      <c r="Q37" s="83">
        <f t="shared" si="4"/>
        <v>448311.55999999959</v>
      </c>
      <c r="R37" s="81">
        <f t="shared" si="5"/>
        <v>-6.6692510808519234E-4</v>
      </c>
      <c r="S37" s="81">
        <f t="shared" si="6"/>
        <v>0.9371011168824811</v>
      </c>
      <c r="T37" s="81">
        <f t="shared" si="6"/>
        <v>1.0591222881318583</v>
      </c>
      <c r="U37" s="84"/>
    </row>
    <row r="38" spans="1:21 16384:16384">
      <c r="A38" s="32">
        <v>1004</v>
      </c>
      <c r="B38" s="31">
        <v>3622900</v>
      </c>
      <c r="C38" s="31">
        <v>2959438.23</v>
      </c>
      <c r="D38" s="81">
        <f t="shared" si="0"/>
        <v>0.81686997432995667</v>
      </c>
      <c r="E38" s="22">
        <v>767988776.41999996</v>
      </c>
      <c r="F38" s="22">
        <v>375465005.58999997</v>
      </c>
      <c r="G38" s="81">
        <f t="shared" si="1"/>
        <v>4.717386648393801E-3</v>
      </c>
      <c r="H38" s="81">
        <f t="shared" si="1"/>
        <v>7.8820614063608505E-3</v>
      </c>
      <c r="I38" s="46">
        <v>3927400</v>
      </c>
      <c r="J38" s="54">
        <v>3436442.6</v>
      </c>
      <c r="K38" s="81">
        <f t="shared" si="2"/>
        <v>0.87499175026735243</v>
      </c>
      <c r="L38" s="35">
        <v>843233769.22000003</v>
      </c>
      <c r="M38" s="56">
        <v>411243904.08999997</v>
      </c>
      <c r="N38" s="81">
        <f t="shared" si="3"/>
        <v>4.657545918296045E-3</v>
      </c>
      <c r="O38" s="82">
        <f t="shared" si="3"/>
        <v>8.356215291760144E-3</v>
      </c>
      <c r="P38" s="83">
        <f t="shared" si="4"/>
        <v>304500</v>
      </c>
      <c r="Q38" s="83">
        <f t="shared" si="4"/>
        <v>477004.37000000011</v>
      </c>
      <c r="R38" s="81">
        <f t="shared" si="5"/>
        <v>4.7415388539929354E-4</v>
      </c>
      <c r="S38" s="81">
        <f t="shared" si="6"/>
        <v>1.084048690275746</v>
      </c>
      <c r="T38" s="81">
        <f t="shared" si="6"/>
        <v>1.1611807150305009</v>
      </c>
      <c r="U38" s="84"/>
    </row>
    <row r="39" spans="1:21 16384:16384">
      <c r="A39" s="4">
        <v>1000</v>
      </c>
      <c r="B39" s="5">
        <f>SUM(B36:B38)</f>
        <v>21724078.599999998</v>
      </c>
      <c r="C39" s="5">
        <f>SUM(C36:C38)</f>
        <v>11635685.950000001</v>
      </c>
      <c r="D39" s="60">
        <f t="shared" si="0"/>
        <v>0.53561240337254179</v>
      </c>
      <c r="E39" s="61">
        <v>767988776.41999996</v>
      </c>
      <c r="F39" s="61">
        <v>375465005.58999997</v>
      </c>
      <c r="G39" s="60">
        <f t="shared" si="1"/>
        <v>2.8286974063953599E-2</v>
      </c>
      <c r="H39" s="60">
        <f t="shared" si="1"/>
        <v>3.099006772073435E-2</v>
      </c>
      <c r="I39" s="5">
        <f>SUM(I36:I38)</f>
        <v>21350641.100000001</v>
      </c>
      <c r="J39" s="5">
        <f>SUM(J36:J38)</f>
        <v>12709486.129999999</v>
      </c>
      <c r="K39" s="60"/>
      <c r="L39" s="64">
        <v>843233769.22000003</v>
      </c>
      <c r="M39" s="65">
        <v>411243904.08999997</v>
      </c>
      <c r="N39" s="60">
        <f t="shared" si="3"/>
        <v>2.5319955010518098E-2</v>
      </c>
      <c r="O39" s="66">
        <f t="shared" si="3"/>
        <v>3.0904983644982009E-2</v>
      </c>
      <c r="P39" s="67">
        <f t="shared" si="4"/>
        <v>-373437.49999999627</v>
      </c>
      <c r="Q39" s="67">
        <f t="shared" si="4"/>
        <v>1073800.1799999978</v>
      </c>
      <c r="R39" s="60">
        <f t="shared" si="5"/>
        <v>-8.508407575234106E-5</v>
      </c>
      <c r="S39" s="60">
        <f t="shared" si="6"/>
        <v>0.982809972893396</v>
      </c>
      <c r="T39" s="60">
        <f t="shared" si="6"/>
        <v>1.0922850775290991</v>
      </c>
      <c r="U39" s="84"/>
    </row>
    <row r="40" spans="1:21 16384:16384">
      <c r="A40" s="32">
        <v>1101</v>
      </c>
      <c r="B40" s="31">
        <v>26978000</v>
      </c>
      <c r="C40" s="31">
        <v>15241830.68</v>
      </c>
      <c r="D40" s="81">
        <f t="shared" si="0"/>
        <v>0.56497259544814293</v>
      </c>
      <c r="E40" s="22">
        <v>767988776.41999996</v>
      </c>
      <c r="F40" s="22">
        <v>375465005.58999997</v>
      </c>
      <c r="G40" s="81">
        <f t="shared" si="1"/>
        <v>3.5128117530256971E-2</v>
      </c>
      <c r="H40" s="81">
        <f t="shared" si="1"/>
        <v>4.0594543973676643E-2</v>
      </c>
      <c r="I40" s="46">
        <v>32688100</v>
      </c>
      <c r="J40" s="54">
        <v>17155158.780000001</v>
      </c>
      <c r="K40" s="81">
        <f t="shared" si="2"/>
        <v>0.52481357986545563</v>
      </c>
      <c r="L40" s="35">
        <v>843233769.22000003</v>
      </c>
      <c r="M40" s="56">
        <v>411243904.08999997</v>
      </c>
      <c r="N40" s="81">
        <f t="shared" si="3"/>
        <v>3.8765169509561784E-2</v>
      </c>
      <c r="O40" s="82">
        <f t="shared" si="3"/>
        <v>4.1715290146271997E-2</v>
      </c>
      <c r="P40" s="83">
        <f t="shared" si="4"/>
        <v>5710100</v>
      </c>
      <c r="Q40" s="83">
        <f t="shared" si="4"/>
        <v>1913328.1000000015</v>
      </c>
      <c r="R40" s="81">
        <f t="shared" si="5"/>
        <v>1.1207461725953535E-3</v>
      </c>
      <c r="S40" s="81">
        <f t="shared" si="6"/>
        <v>1.2116576469716065</v>
      </c>
      <c r="T40" s="81">
        <f t="shared" si="6"/>
        <v>1.1255313840030141</v>
      </c>
      <c r="U40" s="84"/>
    </row>
    <row r="41" spans="1:21 16384:16384">
      <c r="A41" s="32">
        <v>1105</v>
      </c>
      <c r="B41" s="31">
        <v>596100</v>
      </c>
      <c r="C41" s="31">
        <v>383290.06</v>
      </c>
      <c r="D41" s="81">
        <f t="shared" si="0"/>
        <v>0.64299624224123464</v>
      </c>
      <c r="E41" s="22">
        <v>767988776.41999996</v>
      </c>
      <c r="F41" s="22">
        <v>375465005.58999997</v>
      </c>
      <c r="G41" s="81">
        <f t="shared" si="1"/>
        <v>7.7618321816984867E-4</v>
      </c>
      <c r="H41" s="81">
        <f t="shared" si="1"/>
        <v>1.0208409686482069E-3</v>
      </c>
      <c r="I41" s="46">
        <v>696000</v>
      </c>
      <c r="J41" s="54">
        <v>435750.94</v>
      </c>
      <c r="K41" s="81">
        <f t="shared" si="2"/>
        <v>0.6260789367816092</v>
      </c>
      <c r="L41" s="35">
        <v>843233769.22000003</v>
      </c>
      <c r="M41" s="56">
        <v>411243904.08999997</v>
      </c>
      <c r="N41" s="81">
        <f t="shared" si="3"/>
        <v>8.253938888664376E-4</v>
      </c>
      <c r="O41" s="82">
        <f t="shared" si="3"/>
        <v>1.0595924600128217E-3</v>
      </c>
      <c r="P41" s="83">
        <f t="shared" si="4"/>
        <v>99900</v>
      </c>
      <c r="Q41" s="83">
        <f t="shared" si="4"/>
        <v>52460.880000000005</v>
      </c>
      <c r="R41" s="81">
        <f t="shared" si="5"/>
        <v>3.8751491364614858E-5</v>
      </c>
      <c r="S41" s="81">
        <f t="shared" si="6"/>
        <v>1.16758933064922</v>
      </c>
      <c r="T41" s="81">
        <f t="shared" si="6"/>
        <v>1.1368699203939701</v>
      </c>
      <c r="U41" s="84"/>
    </row>
    <row r="42" spans="1:21 16384:16384">
      <c r="A42" s="4">
        <v>1100</v>
      </c>
      <c r="B42" s="5">
        <f>SUM(B40:B41)</f>
        <v>27574100</v>
      </c>
      <c r="C42" s="5">
        <f>SUM(C40:C41)</f>
        <v>15625120.74</v>
      </c>
      <c r="D42" s="60">
        <f t="shared" si="0"/>
        <v>0.56665931943381653</v>
      </c>
      <c r="E42" s="61">
        <v>767988776.41999996</v>
      </c>
      <c r="F42" s="61">
        <v>375465005.58999997</v>
      </c>
      <c r="G42" s="60">
        <f t="shared" si="1"/>
        <v>3.5904300748426814E-2</v>
      </c>
      <c r="H42" s="60">
        <f t="shared" si="1"/>
        <v>4.1615384942324848E-2</v>
      </c>
      <c r="I42" s="5">
        <f>SUM(I40:I41)</f>
        <v>33384100</v>
      </c>
      <c r="J42" s="5">
        <f>SUM(J40:J41)</f>
        <v>17590909.720000003</v>
      </c>
      <c r="K42" s="60"/>
      <c r="L42" s="64">
        <v>843233769.22000003</v>
      </c>
      <c r="M42" s="65">
        <v>411243904.08999997</v>
      </c>
      <c r="N42" s="60">
        <f t="shared" si="3"/>
        <v>3.9590563398428216E-2</v>
      </c>
      <c r="O42" s="66">
        <f t="shared" si="3"/>
        <v>4.2774882606284821E-2</v>
      </c>
      <c r="P42" s="67">
        <f t="shared" si="4"/>
        <v>5810000</v>
      </c>
      <c r="Q42" s="67">
        <f t="shared" si="4"/>
        <v>1965788.9800000023</v>
      </c>
      <c r="R42" s="60">
        <f t="shared" si="5"/>
        <v>1.1594976639599727E-3</v>
      </c>
      <c r="S42" s="60">
        <f t="shared" si="6"/>
        <v>1.210704973145089</v>
      </c>
      <c r="T42" s="60">
        <f t="shared" si="6"/>
        <v>1.1258095225445279</v>
      </c>
      <c r="U42" s="84"/>
    </row>
    <row r="43" spans="1:21 16384:16384">
      <c r="A43" s="59">
        <v>1202</v>
      </c>
      <c r="B43" s="5">
        <v>391632.6</v>
      </c>
      <c r="C43" s="5">
        <v>296060.88</v>
      </c>
      <c r="D43" s="60">
        <f t="shared" si="0"/>
        <v>0.75596587209542832</v>
      </c>
      <c r="E43" s="61">
        <v>767988776.41999996</v>
      </c>
      <c r="F43" s="61">
        <v>375465005.58999997</v>
      </c>
      <c r="G43" s="60">
        <f t="shared" si="1"/>
        <v>5.0994573361554281E-4</v>
      </c>
      <c r="H43" s="60">
        <f t="shared" si="1"/>
        <v>7.8851790604233401E-4</v>
      </c>
      <c r="I43" s="72">
        <v>727853</v>
      </c>
      <c r="J43" s="73">
        <v>267677.2</v>
      </c>
      <c r="K43" s="60">
        <f t="shared" si="2"/>
        <v>0.36776272131872784</v>
      </c>
      <c r="L43" s="64">
        <v>843233769.22000003</v>
      </c>
      <c r="M43" s="65">
        <v>411243904.08999997</v>
      </c>
      <c r="N43" s="60">
        <f t="shared" si="3"/>
        <v>8.6316870430043567E-4</v>
      </c>
      <c r="O43" s="66">
        <f t="shared" si="3"/>
        <v>6.5089645667165772E-4</v>
      </c>
      <c r="P43" s="67">
        <f t="shared" si="4"/>
        <v>336220.4</v>
      </c>
      <c r="Q43" s="67">
        <f t="shared" si="4"/>
        <v>-28383.679999999993</v>
      </c>
      <c r="R43" s="60">
        <f t="shared" si="5"/>
        <v>-1.3762144937067629E-4</v>
      </c>
      <c r="S43" s="60">
        <f t="shared" si="6"/>
        <v>1.8585097359106471</v>
      </c>
      <c r="T43" s="60">
        <f t="shared" si="6"/>
        <v>0.90412890754090847</v>
      </c>
      <c r="U43" s="84"/>
      <c r="XFD43" s="85">
        <f>SUM(A43:XFC43)</f>
        <v>2399923721.6090422</v>
      </c>
    </row>
    <row r="44" spans="1:21 16384:16384">
      <c r="A44" s="59">
        <v>1301</v>
      </c>
      <c r="B44" s="5">
        <v>2200000</v>
      </c>
      <c r="C44" s="5">
        <v>333815.17</v>
      </c>
      <c r="D44" s="60">
        <f t="shared" si="0"/>
        <v>0.15173416818181817</v>
      </c>
      <c r="E44" s="61">
        <v>767988776.41999996</v>
      </c>
      <c r="F44" s="61">
        <v>375465005.58999997</v>
      </c>
      <c r="G44" s="60">
        <f t="shared" si="1"/>
        <v>2.8646251970704029E-3</v>
      </c>
      <c r="H44" s="60">
        <f t="shared" si="1"/>
        <v>8.890713249706132E-4</v>
      </c>
      <c r="I44" s="72">
        <v>600000</v>
      </c>
      <c r="J44" s="73">
        <v>199555.9</v>
      </c>
      <c r="K44" s="60">
        <f t="shared" si="2"/>
        <v>0.33259316666666666</v>
      </c>
      <c r="L44" s="64">
        <v>843233769.22000003</v>
      </c>
      <c r="M44" s="65">
        <v>411243904.08999997</v>
      </c>
      <c r="N44" s="60">
        <f t="shared" si="3"/>
        <v>7.1154645591934272E-4</v>
      </c>
      <c r="O44" s="66">
        <f t="shared" si="3"/>
        <v>4.8524950282625355E-4</v>
      </c>
      <c r="P44" s="67">
        <f t="shared" si="4"/>
        <v>-1600000</v>
      </c>
      <c r="Q44" s="67">
        <f t="shared" si="4"/>
        <v>-134259.26999999999</v>
      </c>
      <c r="R44" s="60">
        <f t="shared" si="5"/>
        <v>-4.0382182214435965E-4</v>
      </c>
      <c r="S44" s="60">
        <f t="shared" si="6"/>
        <v>0.27272727272727271</v>
      </c>
      <c r="T44" s="60">
        <f t="shared" si="6"/>
        <v>0.59780356896302822</v>
      </c>
      <c r="U44" s="84"/>
      <c r="XFD44" s="85">
        <f>SUM(A44:XFC44)</f>
        <v>2399531869.4794054</v>
      </c>
    </row>
    <row r="45" spans="1:21 16384:16384">
      <c r="A45" s="30"/>
      <c r="B45" s="29">
        <v>767988776.41999996</v>
      </c>
      <c r="C45" s="29">
        <v>375465005.58999997</v>
      </c>
      <c r="D45" s="81">
        <f t="shared" si="0"/>
        <v>0.48889387074149709</v>
      </c>
      <c r="E45" s="22">
        <v>767988776.41999996</v>
      </c>
      <c r="F45" s="22">
        <v>375465005.58999997</v>
      </c>
      <c r="G45" s="81">
        <f t="shared" si="1"/>
        <v>1</v>
      </c>
      <c r="H45" s="81">
        <f t="shared" si="1"/>
        <v>1</v>
      </c>
      <c r="I45" s="47">
        <v>843233769.22000003</v>
      </c>
      <c r="J45" s="55">
        <v>411243904.08999997</v>
      </c>
      <c r="K45" s="81">
        <f t="shared" si="2"/>
        <v>0.487698570789456</v>
      </c>
      <c r="L45" s="35">
        <v>843233769.22000003</v>
      </c>
      <c r="M45" s="56">
        <v>411243904.08999997</v>
      </c>
      <c r="N45" s="81">
        <f t="shared" si="3"/>
        <v>1</v>
      </c>
      <c r="O45" s="82">
        <f t="shared" si="3"/>
        <v>1</v>
      </c>
      <c r="P45" s="83">
        <f t="shared" si="4"/>
        <v>75244992.800000072</v>
      </c>
      <c r="Q45" s="83">
        <f t="shared" si="4"/>
        <v>35778898.5</v>
      </c>
      <c r="R45" s="81">
        <f t="shared" si="5"/>
        <v>0</v>
      </c>
      <c r="S45" s="81">
        <f t="shared" si="6"/>
        <v>1.0979766828764823</v>
      </c>
      <c r="T45" s="81">
        <f t="shared" si="6"/>
        <v>1.0952922322115681</v>
      </c>
      <c r="U45" s="84"/>
    </row>
    <row r="46" spans="1:21 16384:16384">
      <c r="B46" s="86">
        <f>B12+B13+B16+B21+B25+B26+B32+B35+B39+B42+B43+B44</f>
        <v>767988776.41999996</v>
      </c>
      <c r="C46" s="86">
        <f>C12+C13+C16+C21+C25+C26+C32+C35+C39+C42+C43+C44</f>
        <v>375465005.59000003</v>
      </c>
      <c r="I46" s="86">
        <f>I12+I13+I16+I21+I25+I26+I32+I35+I39+I42+I43+I44</f>
        <v>843233769.22000015</v>
      </c>
      <c r="J46" s="86">
        <f>J12+J13+J16+J21+J25+J26+J32+J35+J39+J42+J43+J44</f>
        <v>411243904.09000003</v>
      </c>
    </row>
  </sheetData>
  <pageMargins left="0" right="0" top="0" bottom="0" header="0.31496062992125984" footer="0.31496062992125984"/>
  <pageSetup paperSize="9" scale="67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E5" sqref="E5"/>
    </sheetView>
  </sheetViews>
  <sheetFormatPr defaultRowHeight="15.75"/>
  <cols>
    <col min="1" max="1" width="9.140625" style="15"/>
    <col min="2" max="2" width="14.140625" style="15" customWidth="1"/>
    <col min="3" max="3" width="15.85546875" style="15" customWidth="1"/>
    <col min="4" max="4" width="16.140625" style="15" customWidth="1"/>
    <col min="5" max="5" width="14.28515625" style="15" customWidth="1"/>
    <col min="6" max="6" width="13.140625" style="15" customWidth="1"/>
    <col min="7" max="7" width="16.42578125" style="15" customWidth="1"/>
    <col min="8" max="8" width="14.85546875" style="15" customWidth="1"/>
    <col min="9" max="9" width="47.140625" style="15" customWidth="1"/>
    <col min="10" max="16384" width="9.140625" style="15"/>
  </cols>
  <sheetData>
    <row r="1" spans="1:9">
      <c r="I1" s="21" t="s">
        <v>31</v>
      </c>
    </row>
    <row r="2" spans="1:9" s="7" customFormat="1" ht="47.25">
      <c r="A2" s="87" t="s">
        <v>7</v>
      </c>
      <c r="B2" s="8" t="s">
        <v>8</v>
      </c>
      <c r="C2" s="8" t="s">
        <v>9</v>
      </c>
      <c r="D2" s="8" t="s">
        <v>10</v>
      </c>
      <c r="E2" s="8" t="s">
        <v>8</v>
      </c>
      <c r="F2" s="8" t="s">
        <v>9</v>
      </c>
      <c r="G2" s="8" t="s">
        <v>10</v>
      </c>
      <c r="H2" s="87" t="s">
        <v>26</v>
      </c>
      <c r="I2" s="87" t="s">
        <v>11</v>
      </c>
    </row>
    <row r="3" spans="1:9" s="7" customFormat="1" ht="47.25">
      <c r="A3" s="88"/>
      <c r="B3" s="89" t="s">
        <v>46</v>
      </c>
      <c r="C3" s="89"/>
      <c r="D3" s="8" t="s">
        <v>47</v>
      </c>
      <c r="E3" s="90" t="s">
        <v>48</v>
      </c>
      <c r="F3" s="91"/>
      <c r="G3" s="8" t="s">
        <v>49</v>
      </c>
      <c r="H3" s="88"/>
      <c r="I3" s="88"/>
    </row>
    <row r="4" spans="1:9" s="11" customFormat="1">
      <c r="A4" s="9">
        <v>1</v>
      </c>
      <c r="B4" s="8">
        <v>2</v>
      </c>
      <c r="C4" s="8">
        <v>3</v>
      </c>
      <c r="D4" s="8">
        <v>4</v>
      </c>
      <c r="E4" s="8">
        <v>5</v>
      </c>
      <c r="F4" s="10">
        <v>6</v>
      </c>
      <c r="G4" s="8">
        <v>7</v>
      </c>
      <c r="H4" s="9" t="s">
        <v>25</v>
      </c>
      <c r="I4" s="9">
        <v>9</v>
      </c>
    </row>
    <row r="5" spans="1:9" ht="300" customHeight="1">
      <c r="A5" s="12" t="s">
        <v>12</v>
      </c>
      <c r="B5" s="13">
        <v>67635.600000000006</v>
      </c>
      <c r="C5" s="13">
        <v>30136.799999999999</v>
      </c>
      <c r="D5" s="14">
        <v>8.8099999999999998E-2</v>
      </c>
      <c r="E5" s="13">
        <v>71995.3</v>
      </c>
      <c r="F5" s="13">
        <v>32784.800000000003</v>
      </c>
      <c r="G5" s="14">
        <v>8.5400000000000004E-2</v>
      </c>
      <c r="H5" s="14">
        <f>E5/B5</f>
        <v>1.0644586578665673</v>
      </c>
      <c r="I5" s="6" t="s">
        <v>50</v>
      </c>
    </row>
    <row r="6" spans="1:9" ht="90.75" customHeight="1">
      <c r="A6" s="12" t="s">
        <v>13</v>
      </c>
      <c r="B6" s="13">
        <v>923.4</v>
      </c>
      <c r="C6" s="13">
        <v>427.5</v>
      </c>
      <c r="D6" s="14">
        <v>1.1999999999999999E-3</v>
      </c>
      <c r="E6" s="13">
        <v>900.6</v>
      </c>
      <c r="F6" s="13">
        <v>352</v>
      </c>
      <c r="G6" s="14">
        <v>1.1000000000000001E-3</v>
      </c>
      <c r="H6" s="14">
        <f t="shared" ref="H6:H17" si="0">E6/B6</f>
        <v>0.97530864197530864</v>
      </c>
      <c r="I6" s="6" t="s">
        <v>51</v>
      </c>
    </row>
    <row r="7" spans="1:9" ht="122.25" customHeight="1">
      <c r="A7" s="12" t="s">
        <v>14</v>
      </c>
      <c r="B7" s="13">
        <v>1000</v>
      </c>
      <c r="C7" s="13">
        <v>540.5</v>
      </c>
      <c r="D7" s="14">
        <v>1.2999999999999999E-3</v>
      </c>
      <c r="E7" s="13">
        <v>1204.5999999999999</v>
      </c>
      <c r="F7" s="13">
        <v>803.4</v>
      </c>
      <c r="G7" s="14">
        <v>1.4E-3</v>
      </c>
      <c r="H7" s="14">
        <f t="shared" si="0"/>
        <v>1.2045999999999999</v>
      </c>
      <c r="I7" s="6" t="s">
        <v>52</v>
      </c>
    </row>
    <row r="8" spans="1:9" ht="201.75" customHeight="1">
      <c r="A8" s="12" t="s">
        <v>15</v>
      </c>
      <c r="B8" s="13">
        <v>51640</v>
      </c>
      <c r="C8" s="13">
        <v>12755.4</v>
      </c>
      <c r="D8" s="14">
        <v>6.7199999999999996E-2</v>
      </c>
      <c r="E8" s="13">
        <v>45713.3</v>
      </c>
      <c r="F8" s="13">
        <v>3472.5</v>
      </c>
      <c r="G8" s="14">
        <v>5.4199999999999998E-2</v>
      </c>
      <c r="H8" s="14">
        <f t="shared" si="0"/>
        <v>0.88523044151820296</v>
      </c>
      <c r="I8" s="6" t="s">
        <v>53</v>
      </c>
    </row>
    <row r="9" spans="1:9" ht="108.75" customHeight="1">
      <c r="A9" s="12" t="s">
        <v>16</v>
      </c>
      <c r="B9" s="13">
        <v>45297.5</v>
      </c>
      <c r="C9" s="13">
        <v>14805.9</v>
      </c>
      <c r="D9" s="14">
        <v>5.8999999999999997E-2</v>
      </c>
      <c r="E9" s="13">
        <v>62084.9</v>
      </c>
      <c r="F9" s="13">
        <v>18683.5</v>
      </c>
      <c r="G9" s="14">
        <v>7.3599999999999999E-2</v>
      </c>
      <c r="H9" s="14">
        <f t="shared" si="0"/>
        <v>1.3706032341740715</v>
      </c>
      <c r="I9" s="6" t="s">
        <v>54</v>
      </c>
    </row>
    <row r="10" spans="1:9" ht="55.5" customHeight="1">
      <c r="A10" s="12" t="s">
        <v>17</v>
      </c>
      <c r="B10" s="13">
        <v>9.4</v>
      </c>
      <c r="C10" s="13">
        <v>9.3000000000000007</v>
      </c>
      <c r="D10" s="14">
        <v>0</v>
      </c>
      <c r="E10" s="13">
        <v>19.600000000000001</v>
      </c>
      <c r="F10" s="13">
        <v>3.9</v>
      </c>
      <c r="G10" s="14">
        <v>0</v>
      </c>
      <c r="H10" s="14">
        <f t="shared" si="0"/>
        <v>2.0851063829787235</v>
      </c>
      <c r="I10" s="6" t="s">
        <v>27</v>
      </c>
    </row>
    <row r="11" spans="1:9" ht="198.75" customHeight="1">
      <c r="A11" s="12" t="s">
        <v>18</v>
      </c>
      <c r="B11" s="13">
        <v>464445.9</v>
      </c>
      <c r="C11" s="13">
        <v>250354.9</v>
      </c>
      <c r="D11" s="14">
        <v>0.6048</v>
      </c>
      <c r="E11" s="13">
        <v>501897.9</v>
      </c>
      <c r="F11" s="13">
        <v>277914.3</v>
      </c>
      <c r="G11" s="14">
        <v>0.59519999999999995</v>
      </c>
      <c r="H11" s="14">
        <f t="shared" si="0"/>
        <v>1.0806380247947069</v>
      </c>
      <c r="I11" s="6" t="s">
        <v>56</v>
      </c>
    </row>
    <row r="12" spans="1:9" ht="199.5" customHeight="1">
      <c r="A12" s="12" t="s">
        <v>19</v>
      </c>
      <c r="B12" s="13">
        <v>85147.199999999997</v>
      </c>
      <c r="C12" s="13">
        <v>38544</v>
      </c>
      <c r="D12" s="14">
        <v>0.1109</v>
      </c>
      <c r="E12" s="13">
        <v>103354.9</v>
      </c>
      <c r="F12" s="13">
        <v>46461.8</v>
      </c>
      <c r="G12" s="14">
        <v>0.1226</v>
      </c>
      <c r="H12" s="14">
        <f t="shared" si="0"/>
        <v>1.2138379183343668</v>
      </c>
      <c r="I12" s="6" t="s">
        <v>55</v>
      </c>
    </row>
    <row r="13" spans="1:9" ht="112.5" customHeight="1">
      <c r="A13" s="12" t="s">
        <v>20</v>
      </c>
      <c r="B13" s="13">
        <v>21724.1</v>
      </c>
      <c r="C13" s="13">
        <v>11635.7</v>
      </c>
      <c r="D13" s="14">
        <v>2.8299999999999999E-2</v>
      </c>
      <c r="E13" s="13">
        <v>21350.6</v>
      </c>
      <c r="F13" s="13">
        <v>12709.5</v>
      </c>
      <c r="G13" s="14">
        <v>2.53E-2</v>
      </c>
      <c r="H13" s="14">
        <f t="shared" si="0"/>
        <v>0.98280711283781608</v>
      </c>
      <c r="I13" s="6" t="s">
        <v>57</v>
      </c>
    </row>
    <row r="14" spans="1:9" ht="180" customHeight="1">
      <c r="A14" s="12" t="s">
        <v>21</v>
      </c>
      <c r="B14" s="13">
        <v>27574.1</v>
      </c>
      <c r="C14" s="13">
        <v>15625.1</v>
      </c>
      <c r="D14" s="14">
        <v>3.5900000000000001E-2</v>
      </c>
      <c r="E14" s="13">
        <v>33384.1</v>
      </c>
      <c r="F14" s="13">
        <v>17590.900000000001</v>
      </c>
      <c r="G14" s="14">
        <v>3.9600000000000003E-2</v>
      </c>
      <c r="H14" s="14">
        <f t="shared" si="0"/>
        <v>1.210704973145089</v>
      </c>
      <c r="I14" s="6" t="s">
        <v>30</v>
      </c>
    </row>
    <row r="15" spans="1:9" ht="110.25" customHeight="1">
      <c r="A15" s="12" t="s">
        <v>22</v>
      </c>
      <c r="B15" s="13">
        <v>391.6</v>
      </c>
      <c r="C15" s="13">
        <v>296.10000000000002</v>
      </c>
      <c r="D15" s="14">
        <v>5.0000000000000001E-4</v>
      </c>
      <c r="E15" s="13">
        <v>727.9</v>
      </c>
      <c r="F15" s="13">
        <v>267.7</v>
      </c>
      <c r="G15" s="14">
        <v>8.9999999999999998E-4</v>
      </c>
      <c r="H15" s="14">
        <f t="shared" si="0"/>
        <v>1.8587844739530131</v>
      </c>
      <c r="I15" s="6" t="s">
        <v>29</v>
      </c>
    </row>
    <row r="16" spans="1:9" ht="33" customHeight="1">
      <c r="A16" s="12" t="s">
        <v>23</v>
      </c>
      <c r="B16" s="13">
        <v>2200</v>
      </c>
      <c r="C16" s="13">
        <v>333.8</v>
      </c>
      <c r="D16" s="14">
        <v>2.8999999999999998E-3</v>
      </c>
      <c r="E16" s="13">
        <v>600</v>
      </c>
      <c r="F16" s="13">
        <v>199.6</v>
      </c>
      <c r="G16" s="14">
        <v>6.9999999999999999E-4</v>
      </c>
      <c r="H16" s="14">
        <f t="shared" si="0"/>
        <v>0.27272727272727271</v>
      </c>
      <c r="I16" s="6" t="s">
        <v>28</v>
      </c>
    </row>
    <row r="17" spans="1:9" s="7" customFormat="1">
      <c r="A17" s="16" t="s">
        <v>24</v>
      </c>
      <c r="B17" s="17">
        <f t="shared" ref="B17:G17" si="1">SUM(B5:B16)</f>
        <v>767988.79999999993</v>
      </c>
      <c r="C17" s="17">
        <f t="shared" si="1"/>
        <v>375464.99999999994</v>
      </c>
      <c r="D17" s="18">
        <v>0.99999999999999989</v>
      </c>
      <c r="E17" s="17">
        <f t="shared" si="1"/>
        <v>843233.70000000007</v>
      </c>
      <c r="F17" s="17">
        <f t="shared" si="1"/>
        <v>411243.9</v>
      </c>
      <c r="G17" s="19">
        <f t="shared" si="1"/>
        <v>1</v>
      </c>
      <c r="H17" s="18">
        <f t="shared" si="0"/>
        <v>1.0979765590331527</v>
      </c>
      <c r="I17" s="20"/>
    </row>
  </sheetData>
  <mergeCells count="5">
    <mergeCell ref="A2:A3"/>
    <mergeCell ref="H2:H3"/>
    <mergeCell ref="I2:I3"/>
    <mergeCell ref="B3:C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Т3</vt:lpstr>
      <vt:lpstr>Т2</vt:lpstr>
      <vt:lpstr>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2018-07-05T12:46:31Z</cp:lastPrinted>
  <dcterms:created xsi:type="dcterms:W3CDTF">2017-04-06T07:33:46Z</dcterms:created>
  <dcterms:modified xsi:type="dcterms:W3CDTF">2018-09-28T08:51:26Z</dcterms:modified>
</cp:coreProperties>
</file>