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814"/>
  </bookViews>
  <sheets>
    <sheet name="МО г.Ртищево" sheetId="2" r:id="rId1"/>
  </sheets>
  <definedNames>
    <definedName name="_xlnm.Print_Area" localSheetId="0">'МО г.Ртищево'!$A$1:$H$199</definedName>
  </definedNames>
  <calcPr calcId="124519"/>
</workbook>
</file>

<file path=xl/calcChain.xml><?xml version="1.0" encoding="utf-8"?>
<calcChain xmlns="http://schemas.openxmlformats.org/spreadsheetml/2006/main">
  <c r="E88" i="2"/>
  <c r="H88" s="1"/>
  <c r="D88"/>
  <c r="D30"/>
  <c r="D141"/>
  <c r="D140"/>
  <c r="D139"/>
  <c r="E87"/>
  <c r="D87"/>
  <c r="H40"/>
  <c r="H41"/>
  <c r="H43"/>
  <c r="H46"/>
  <c r="H47"/>
  <c r="H48"/>
  <c r="H49"/>
  <c r="H50"/>
  <c r="H52"/>
  <c r="H55"/>
  <c r="H56"/>
  <c r="H57"/>
  <c r="H58"/>
  <c r="H65"/>
  <c r="H71"/>
  <c r="H72"/>
  <c r="H73"/>
  <c r="H74"/>
  <c r="H77"/>
  <c r="H82"/>
  <c r="H83"/>
  <c r="H84"/>
  <c r="H85"/>
  <c r="H86"/>
  <c r="H87"/>
  <c r="H90"/>
  <c r="H92"/>
  <c r="H93"/>
  <c r="H97"/>
  <c r="H99"/>
  <c r="H100"/>
  <c r="H103"/>
  <c r="H104"/>
  <c r="H105"/>
  <c r="H109"/>
  <c r="H113"/>
  <c r="H114"/>
  <c r="H115"/>
  <c r="H116"/>
  <c r="H119"/>
  <c r="H120"/>
  <c r="H121"/>
  <c r="H123"/>
  <c r="H124"/>
  <c r="H125"/>
  <c r="H126"/>
  <c r="H127"/>
  <c r="H128"/>
  <c r="H129"/>
  <c r="H131"/>
  <c r="H132"/>
  <c r="H133"/>
  <c r="H134"/>
  <c r="H135"/>
  <c r="H136"/>
  <c r="H137"/>
  <c r="H138"/>
  <c r="H143"/>
  <c r="H144"/>
  <c r="H145"/>
  <c r="H147"/>
  <c r="H152"/>
  <c r="H154"/>
  <c r="H155"/>
  <c r="H156"/>
  <c r="H157"/>
  <c r="H159"/>
  <c r="H160"/>
  <c r="H162"/>
  <c r="H163"/>
  <c r="H164"/>
  <c r="H165"/>
  <c r="H167"/>
  <c r="H169"/>
  <c r="H170"/>
  <c r="H171"/>
  <c r="G40"/>
  <c r="G41"/>
  <c r="G43"/>
  <c r="G44"/>
  <c r="G46"/>
  <c r="G47"/>
  <c r="G48"/>
  <c r="G49"/>
  <c r="G50"/>
  <c r="G51"/>
  <c r="G52"/>
  <c r="G55"/>
  <c r="G56"/>
  <c r="G57"/>
  <c r="G58"/>
  <c r="G59"/>
  <c r="G60"/>
  <c r="G61"/>
  <c r="G62"/>
  <c r="G65"/>
  <c r="G66"/>
  <c r="G67"/>
  <c r="G68"/>
  <c r="G69"/>
  <c r="G70"/>
  <c r="G71"/>
  <c r="G72"/>
  <c r="G73"/>
  <c r="G74"/>
  <c r="G77"/>
  <c r="G80"/>
  <c r="G81"/>
  <c r="G82"/>
  <c r="G83"/>
  <c r="G84"/>
  <c r="G85"/>
  <c r="G86"/>
  <c r="G87"/>
  <c r="G88"/>
  <c r="G90"/>
  <c r="G92"/>
  <c r="G93"/>
  <c r="G94"/>
  <c r="G95"/>
  <c r="G97"/>
  <c r="G99"/>
  <c r="G100"/>
  <c r="G103"/>
  <c r="G104"/>
  <c r="G105"/>
  <c r="G106"/>
  <c r="G109"/>
  <c r="G110"/>
  <c r="G111"/>
  <c r="G112"/>
  <c r="G113"/>
  <c r="G114"/>
  <c r="G115"/>
  <c r="G116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3"/>
  <c r="G144"/>
  <c r="G145"/>
  <c r="G147"/>
  <c r="G150"/>
  <c r="G151"/>
  <c r="G152"/>
  <c r="G154"/>
  <c r="G155"/>
  <c r="G156"/>
  <c r="G157"/>
  <c r="G159"/>
  <c r="G160"/>
  <c r="G162"/>
  <c r="G163"/>
  <c r="G164"/>
  <c r="G165"/>
  <c r="G167"/>
  <c r="G169"/>
  <c r="G170"/>
  <c r="G171"/>
  <c r="H7"/>
  <c r="H8"/>
  <c r="H9"/>
  <c r="H10"/>
  <c r="H11"/>
  <c r="H12"/>
  <c r="H13"/>
  <c r="H14"/>
  <c r="H15"/>
  <c r="H16"/>
  <c r="H17"/>
  <c r="H18"/>
  <c r="H19"/>
  <c r="H20"/>
  <c r="H21"/>
  <c r="H22"/>
  <c r="H23"/>
  <c r="H25"/>
  <c r="H26"/>
  <c r="H28"/>
  <c r="H29"/>
  <c r="H31"/>
  <c r="G7"/>
  <c r="G8"/>
  <c r="G9"/>
  <c r="G10"/>
  <c r="G11"/>
  <c r="G12"/>
  <c r="G13"/>
  <c r="G14"/>
  <c r="G15"/>
  <c r="G16"/>
  <c r="G17"/>
  <c r="G18"/>
  <c r="G19"/>
  <c r="G20"/>
  <c r="G21"/>
  <c r="G22"/>
  <c r="G23"/>
  <c r="G25"/>
  <c r="G26"/>
  <c r="G28"/>
  <c r="G29"/>
  <c r="G30"/>
  <c r="G31"/>
  <c r="F6" l="1"/>
  <c r="F146" l="1"/>
  <c r="E146"/>
  <c r="D146"/>
  <c r="F79"/>
  <c r="E79"/>
  <c r="D79"/>
  <c r="E118"/>
  <c r="F118"/>
  <c r="D118"/>
  <c r="F108"/>
  <c r="E108"/>
  <c r="D108"/>
  <c r="E6"/>
  <c r="D6"/>
  <c r="F27"/>
  <c r="E27"/>
  <c r="D27"/>
  <c r="F153"/>
  <c r="E153"/>
  <c r="D153"/>
  <c r="D148"/>
  <c r="D142" s="1"/>
  <c r="F149"/>
  <c r="E149"/>
  <c r="E148" s="1"/>
  <c r="E142" s="1"/>
  <c r="D149"/>
  <c r="E107"/>
  <c r="F91"/>
  <c r="E91"/>
  <c r="D91"/>
  <c r="F89"/>
  <c r="E89"/>
  <c r="D89"/>
  <c r="F64"/>
  <c r="E64"/>
  <c r="D64"/>
  <c r="D63" s="1"/>
  <c r="F54"/>
  <c r="E54"/>
  <c r="D54"/>
  <c r="E161"/>
  <c r="F161"/>
  <c r="D161"/>
  <c r="E98"/>
  <c r="F98"/>
  <c r="D98"/>
  <c r="E96"/>
  <c r="F96"/>
  <c r="D96"/>
  <c r="D107"/>
  <c r="D45"/>
  <c r="E45"/>
  <c r="F45"/>
  <c r="D33"/>
  <c r="E33"/>
  <c r="F33"/>
  <c r="D39"/>
  <c r="E39"/>
  <c r="F39"/>
  <c r="D42"/>
  <c r="E42"/>
  <c r="F42"/>
  <c r="E63"/>
  <c r="E53" s="1"/>
  <c r="F63"/>
  <c r="D76"/>
  <c r="E76"/>
  <c r="F76"/>
  <c r="D102"/>
  <c r="E102"/>
  <c r="F102"/>
  <c r="D158"/>
  <c r="E158"/>
  <c r="F158"/>
  <c r="D166"/>
  <c r="E166"/>
  <c r="F166"/>
  <c r="D168"/>
  <c r="D173" s="1"/>
  <c r="E168"/>
  <c r="E173" s="1"/>
  <c r="F168"/>
  <c r="E32"/>
  <c r="F107"/>
  <c r="F173"/>
  <c r="D32"/>
  <c r="E78" l="1"/>
  <c r="H166"/>
  <c r="G166"/>
  <c r="H102"/>
  <c r="G102"/>
  <c r="F53"/>
  <c r="H63"/>
  <c r="G63"/>
  <c r="H42"/>
  <c r="G42"/>
  <c r="H96"/>
  <c r="G96"/>
  <c r="H161"/>
  <c r="G161"/>
  <c r="H89"/>
  <c r="G89"/>
  <c r="H153"/>
  <c r="G153"/>
  <c r="G108"/>
  <c r="H108"/>
  <c r="H118"/>
  <c r="G118"/>
  <c r="H79"/>
  <c r="G79"/>
  <c r="E38"/>
  <c r="G54"/>
  <c r="H107"/>
  <c r="G107"/>
  <c r="H168"/>
  <c r="G168"/>
  <c r="H158"/>
  <c r="G158"/>
  <c r="H76"/>
  <c r="G76"/>
  <c r="H39"/>
  <c r="G39"/>
  <c r="H45"/>
  <c r="G45"/>
  <c r="H98"/>
  <c r="G98"/>
  <c r="G64"/>
  <c r="H64"/>
  <c r="H91"/>
  <c r="G91"/>
  <c r="H27"/>
  <c r="G27"/>
  <c r="G146"/>
  <c r="H146"/>
  <c r="D38"/>
  <c r="D53"/>
  <c r="G149"/>
  <c r="F148"/>
  <c r="F32"/>
  <c r="E117"/>
  <c r="E101" s="1"/>
  <c r="F78"/>
  <c r="D117"/>
  <c r="D101"/>
  <c r="D78"/>
  <c r="F75"/>
  <c r="F38"/>
  <c r="G38" s="1"/>
  <c r="H6"/>
  <c r="G6"/>
  <c r="H33"/>
  <c r="G33"/>
  <c r="H53" l="1"/>
  <c r="G53"/>
  <c r="G148"/>
  <c r="H148"/>
  <c r="F142"/>
  <c r="H78"/>
  <c r="G78"/>
  <c r="H32"/>
  <c r="G32"/>
  <c r="H38"/>
  <c r="D75"/>
  <c r="G75" s="1"/>
  <c r="E75"/>
  <c r="H75" s="1"/>
  <c r="G142" l="1"/>
  <c r="H142"/>
  <c r="F117"/>
  <c r="E172"/>
  <c r="D172"/>
  <c r="H117" l="1"/>
  <c r="G117"/>
  <c r="F101"/>
  <c r="H101" l="1"/>
  <c r="G101"/>
  <c r="F172"/>
  <c r="H172" l="1"/>
  <c r="G172"/>
  <c r="F191"/>
</calcChain>
</file>

<file path=xl/sharedStrings.xml><?xml version="1.0" encoding="utf-8"?>
<sst xmlns="http://schemas.openxmlformats.org/spreadsheetml/2006/main" count="321" uniqueCount="297">
  <si>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</si>
  <si>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</si>
  <si>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</si>
  <si>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</si>
  <si>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</si>
  <si>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</si>
  <si>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</si>
  <si>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</si>
  <si>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</si>
  <si>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</si>
  <si>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</si>
  <si>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</si>
  <si>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</si>
  <si>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</si>
  <si>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</si>
  <si>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</si>
  <si>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</si>
  <si>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</si>
  <si>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</si>
  <si>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</si>
  <si>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</si>
  <si>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</si>
  <si>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</si>
  <si>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0104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</si>
  <si>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</si>
  <si>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</si>
  <si>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</si>
  <si>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</si>
  <si>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</si>
  <si>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</si>
  <si>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</si>
  <si>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</si>
  <si>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</si>
  <si>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</si>
  <si>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</si>
  <si>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</si>
  <si>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</si>
  <si>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</si>
  <si>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</si>
  <si>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</si>
  <si>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</si>
  <si>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</si>
  <si>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</si>
  <si>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</si>
  <si>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</si>
  <si>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</si>
  <si>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0310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</si>
  <si>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</si>
  <si>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</si>
  <si>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</si>
  <si>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</si>
  <si>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</si>
  <si>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</si>
  <si>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</si>
  <si>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</si>
  <si>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</si>
  <si>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</si>
  <si>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</si>
  <si>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</si>
  <si>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</si>
  <si>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</si>
  <si>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</si>
  <si>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</si>
  <si>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</si>
  <si>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</si>
  <si>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</si>
  <si>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</si>
  <si>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</si>
  <si>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</si>
  <si>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</si>
  <si>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</si>
  <si>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Коммунальное хозяйство, в том числе:</t>
  </si>
  <si>
    <t>Акцизы на нефтепродукты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</si>
  <si>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</si>
  <si>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</si>
  <si>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</si>
  <si>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</si>
  <si>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</si>
  <si>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9400006600</t>
  </si>
  <si>
    <t>9400006700</t>
  </si>
  <si>
    <t>0408</t>
  </si>
  <si>
    <t>7240100000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</si>
  <si>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</si>
  <si>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</si>
  <si>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</si>
  <si>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</si>
  <si>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</si>
  <si>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</si>
  <si>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</si>
  <si>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</si>
  <si>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</si>
  <si>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Основное мероприятие "Модернизация объектов водоснабжения и водоотведения", в том числе:</t>
  </si>
  <si>
    <t>Транспорт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</si>
  <si>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</si>
  <si>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</si>
  <si>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</si>
  <si>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</si>
  <si>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</si>
  <si>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</si>
  <si>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Остатки на начало года</t>
  </si>
  <si>
    <t>Выполнение других обязательств муниципального образования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</si>
  <si>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</si>
  <si>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</si>
  <si>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</si>
  <si>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</si>
  <si>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</si>
  <si>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</si>
  <si>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</si>
  <si>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</si>
  <si>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</si>
  <si>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Налог на доходы физических лиц</t>
  </si>
  <si>
    <t>Доходы, получаемые в виде арендной платы за земельные участки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</si>
  <si>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</si>
  <si>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</si>
  <si>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</si>
  <si>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</si>
  <si>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</si>
  <si>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</si>
  <si>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</si>
  <si>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</si>
  <si>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</si>
  <si>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</si>
  <si>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056</t>
  </si>
  <si>
    <t>75101G0Д60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</si>
  <si>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</si>
  <si>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</si>
  <si>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75303G0Д10</t>
  </si>
  <si>
    <t>75306G0Д30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</si>
  <si>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</si>
  <si>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</si>
  <si>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</si>
  <si>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</si>
  <si>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</si>
  <si>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</si>
  <si>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</si>
  <si>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</si>
  <si>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</si>
  <si>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</si>
  <si>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</si>
  <si>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</si>
  <si>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</si>
  <si>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</si>
  <si>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</si>
  <si>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</si>
  <si>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</si>
  <si>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830140Б160</t>
  </si>
  <si>
    <t>Уменьшение численности безнадзорных животных</t>
  </si>
  <si>
    <t>8300000000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</si>
  <si>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</si>
  <si>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</si>
  <si>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</si>
  <si>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</si>
  <si>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830250Б510</t>
  </si>
  <si>
    <t xml:space="preserve">Прочие мероприятия по благоустройству </t>
  </si>
  <si>
    <t>75310GД030</t>
  </si>
  <si>
    <t>Строительно - техническая экспертиза</t>
  </si>
  <si>
    <t>830000000</t>
  </si>
  <si>
    <t>830190Б230</t>
  </si>
  <si>
    <t>Приобретение и установка остановочных павильонов</t>
  </si>
  <si>
    <t>841F255550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</si>
  <si>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</si>
  <si>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</si>
  <si>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</si>
  <si>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</si>
  <si>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</si>
  <si>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</si>
  <si>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</si>
  <si>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</si>
  <si>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</si>
  <si>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</si>
  <si>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</si>
  <si>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</si>
  <si>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</si>
  <si>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830180Б560</t>
  </si>
  <si>
    <t>Приобретение детских качелей для установки на территории города Ртищево</t>
  </si>
  <si>
    <t>870070A070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</si>
  <si>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</si>
  <si>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</si>
  <si>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</si>
  <si>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</si>
  <si>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</si>
  <si>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</si>
  <si>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</si>
  <si>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</si>
  <si>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</si>
  <si>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</si>
  <si>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Основное мероприятие "Мероприятия приуроченные к празднованию Дня города Ртищево"</t>
  </si>
  <si>
    <t xml:space="preserve">870080A080
</t>
  </si>
  <si>
    <t>724010Ф060</t>
  </si>
  <si>
    <t>724010Ф070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</si>
  <si>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</si>
  <si>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</si>
  <si>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830010Б660</t>
  </si>
  <si>
    <t>830020Б670</t>
  </si>
  <si>
    <t>830330Б690</t>
  </si>
  <si>
    <t>830340Б710</t>
  </si>
  <si>
    <t>830350Б720</t>
  </si>
  <si>
    <t>830360Б730</t>
  </si>
  <si>
    <t>830370Б740</t>
  </si>
  <si>
    <t>830380Б750</t>
  </si>
  <si>
    <t>Приобретение посадочного материала (цветочная рассада, розы, саженцы деревьев)</t>
  </si>
  <si>
    <t>Формовочная обрезка деревьев и вырубка кустарника</t>
  </si>
  <si>
    <t>Выполнение работ по обслуживанию уличного освещения муниципального образования (город)</t>
  </si>
  <si>
    <t>Приобретение детского игрового комплекса</t>
  </si>
  <si>
    <t>Мероприятия в области обращения с ТКО</t>
  </si>
  <si>
    <t>Ремонт светодиодных консолей</t>
  </si>
  <si>
    <t>Приобретение, установка малых архитектурных форм (скамеек, урн и т.д. и т.п.)</t>
  </si>
  <si>
    <t>Мероприятия по безопасному пребыванию в местах отдыха у воды</t>
  </si>
  <si>
    <t>Реализация программ формирования современной городской среды, за счет средств бюджета всех уровней (общественные территории)</t>
  </si>
  <si>
    <t>Муниципальная программа  "Благоустройство населённых пунктов  муниципального образования"</t>
  </si>
  <si>
    <t>880220П550</t>
  </si>
  <si>
    <t>Приобретение ранцевых огнетушителей</t>
  </si>
  <si>
    <t>880160П570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</si>
  <si>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</si>
  <si>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880200П560</t>
  </si>
  <si>
    <t>Приобретение наглядной противопожарной литературы, стендов, плакатов, памяток, листовок, уголков  пожарной безопасности</t>
  </si>
  <si>
    <t>791030К010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</si>
  <si>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</si>
  <si>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793020Б850</t>
  </si>
  <si>
    <t>Изготовление баннеров (размер 3*6), создание и распространение антинаркотических буклетов, листовок и проспектов</t>
  </si>
  <si>
    <t>793020Б860</t>
  </si>
  <si>
    <t>Проведение конкурсов и фестивалей антинаркотической направленности</t>
  </si>
  <si>
    <t>793020Б870</t>
  </si>
  <si>
    <t>Мероприятия по удалению рекламы интернет - магазинов, распространяющих наркотические средства</t>
  </si>
  <si>
    <t>793020Б880</t>
  </si>
  <si>
    <t>Проведение антинаркотических акций  и конкурсов "Мы - за здоровый образ жизни"</t>
  </si>
  <si>
    <t>75316GД310</t>
  </si>
  <si>
    <t>75301GД320</t>
  </si>
  <si>
    <t xml:space="preserve">Ремонт асфальтобетонного покрытия тротуаров </t>
  </si>
  <si>
    <t>7530392Д00</t>
  </si>
  <si>
    <t>7530192Д00</t>
  </si>
  <si>
    <t>8400000000</t>
  </si>
  <si>
    <t>841F2У5550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</si>
  <si>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</si>
  <si>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Муниципальная программа  "Развитие транспортной системы в Ртищевском муниципальном районе на 2017-2020 годы"</t>
  </si>
  <si>
    <t>7500000000</t>
  </si>
  <si>
    <t>75101GД160</t>
  </si>
  <si>
    <t>724010Ф130</t>
  </si>
  <si>
    <t xml:space="preserve">Приобретение погружных электронасосных агрегатов для замены в скважинах </t>
  </si>
  <si>
    <t>724010Ф140</t>
  </si>
  <si>
    <t>Свабирование скважин Водозабора г. Ртищево Саратовской области (8 скважин)</t>
  </si>
  <si>
    <t>Приобретение станций управления и защиты</t>
  </si>
  <si>
    <t>724010Ф040</t>
  </si>
  <si>
    <t>724010Ф150</t>
  </si>
  <si>
    <t>Капитальный ремонт скважины № 15  Водозабора г. Ртищево Саратовской области (8 скважин) проект, смета и экспертиза</t>
  </si>
  <si>
    <t>724010Ф160</t>
  </si>
  <si>
    <t>Ремонт разводящей водопроводной сети</t>
  </si>
  <si>
    <t>Реализация программ формирования современной городской среды  (ФЕДЕРАЛЬНЫЕ СРЕДСТВА)</t>
  </si>
  <si>
    <t>Реализация программ формирования современной городской среды  (ОБЛАСТНАЯ ЧАСТЬ)</t>
  </si>
  <si>
    <t>842F2У5550</t>
  </si>
  <si>
    <t>Основное мероприятие "Обустройство и восстановление воинских захоронений, находящихся в муниципальной собственности</t>
  </si>
  <si>
    <t>89007L2990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</si>
  <si>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(Федеральная Часть)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</si>
  <si>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 (Областная часть)</t>
  </si>
  <si>
    <t>Инициативные платежи, зачисляемые в бюджеты городских поселений</t>
  </si>
  <si>
    <t>724010Ф270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</si>
  <si>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</si>
  <si>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83057S2111</t>
  </si>
  <si>
    <t>83057S2121</t>
  </si>
  <si>
    <t>83057S2131</t>
  </si>
  <si>
    <t>Реализация инициативных проектов за счет средств местного бюджета в части инициативных платежей граждан (проект: «Модернизация уличного освещения города Ртищево»)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</si>
  <si>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«Модернизация уличного освещения города Ртищево»)</t>
  </si>
  <si>
    <t>75306GД360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</si>
  <si>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</si>
  <si>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84.1.F2.У5550</t>
  </si>
  <si>
    <t>Сведения
об исполнении бюджета муниципального образования город Ртищево 
за 1 квартал 2021 года</t>
  </si>
  <si>
    <t>Уточненные годовые плановые назначения, тыс. рублей</t>
  </si>
  <si>
    <t>Уточненные квартальные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</si>
  <si>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</si>
  <si>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</si>
  <si>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</si>
  <si>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НАЛОГОВЫЕ И НЕНАЛОГОВЫЕ ДОХОДЫ</t>
  </si>
  <si>
    <t>Единый сельскохозяйственный  налог</t>
  </si>
  <si>
    <t xml:space="preserve">Субсидии </t>
  </si>
  <si>
    <t xml:space="preserve">Прочие межбюджетные трансфетры </t>
  </si>
  <si>
    <t>ИТОГО ДОХОДОВ</t>
  </si>
  <si>
    <t>Другие общегосударственные вопросы в том числе:</t>
  </si>
  <si>
    <t>Оплата за газ для поддержания "Вечного огня"</t>
  </si>
  <si>
    <t>Обеспечение пожарной безопасности, из них:</t>
  </si>
  <si>
    <t>Другие вопросы в области национальной безопасности и правоохранительной деятельности, из них:</t>
  </si>
  <si>
    <t>Дорожное хозяйство (дорожные фонды), в том числе:</t>
  </si>
  <si>
    <t>Обустройство улично-дорожной сети дорожными знаками</t>
  </si>
  <si>
    <t xml:space="preserve">Нанесение пешеходной дорожной разметки на улично-дорожную сеть </t>
  </si>
  <si>
    <t xml:space="preserve">Нанесение горизонтальной дорожной разметки на улично-дорожную сеть </t>
  </si>
  <si>
    <t xml:space="preserve"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</t>
  </si>
  <si>
    <t xml:space="preserve">Изготовление сметной документации, технический контроль </t>
  </si>
  <si>
    <t xml:space="preserve">Летнее содержание </t>
  </si>
  <si>
    <t xml:space="preserve">Ремонт асфальтобетонного покрытия улиц и внутриквартальных проездов к дворовым территориям г. Ртищево  </t>
  </si>
  <si>
    <t>Жилищное хозяйство, в том числе:</t>
  </si>
  <si>
    <t xml:space="preserve">Предоставление субсидий бюджетным учреждениям </t>
  </si>
  <si>
    <t>Благоустройство дворовых территорий многоквартирных домов г. Ртищево</t>
  </si>
  <si>
    <t>Благоустройство общественных территорий г. Ртищево</t>
  </si>
  <si>
    <t>Реализация инициативных проектов (проект: «Модернизация уличного освещения города Ртищево»)</t>
  </si>
  <si>
    <t>Проведение экспертизы сметной документации, строительного контроля, изготовление дизайн - проектов на благоустройство территорий</t>
  </si>
  <si>
    <t>Благоустройство, из них:</t>
  </si>
  <si>
    <t>Приложение № 1
к распоряжению администрации Ртищевского  муниципального района 
 от 15 апреля 2021 г.   № 232-р</t>
  </si>
  <si>
    <t>Верно: начальник отдела делопроизводства                                                Ю.А. Малюгина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</si>
</sst>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0000"/>
    <numFmt numFmtId="166" formatCode="0.0%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i/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 vertical="center" wrapText="1"/>
    </xf>
    <xf numFmtId="165" fontId="8" fillId="0" borderId="1" xfId="39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top" wrapText="1"/>
    </xf>
    <xf numFmtId="165" fontId="9" fillId="0" borderId="1" xfId="47" applyNumberFormat="1" applyFont="1" applyFill="1" applyBorder="1" applyAlignment="1" applyProtection="1">
      <alignment horizontal="center" vertical="center"/>
      <protection hidden="1"/>
    </xf>
    <xf numFmtId="165" fontId="9" fillId="0" borderId="1" xfId="29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left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vertical="center" wrapText="1"/>
    </xf>
    <xf numFmtId="165" fontId="9" fillId="0" borderId="1" xfId="39" applyNumberFormat="1" applyFont="1" applyFill="1" applyBorder="1" applyAlignment="1" applyProtection="1">
      <alignment horizontal="center" vertical="center"/>
      <protection hidden="1"/>
    </xf>
    <xf numFmtId="165" fontId="9" fillId="0" borderId="1" xfId="44" applyNumberFormat="1" applyFont="1" applyFill="1" applyBorder="1" applyAlignment="1" applyProtection="1">
      <alignment horizontal="center" vertical="center"/>
      <protection hidden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indent="1"/>
    </xf>
  </cellXfs>
  <cellStyles count="59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02"/>
  <sheetViews>
    <sheetView tabSelected="1" view="pageBreakPreview" topLeftCell="B162" zoomScaleNormal="90" zoomScaleSheetLayoutView="100" workbookViewId="0">
      <selection activeCell="D197" sqref="D197"/>
    </sheetView>
  </sheetViews>
  <sheetFormatPr defaultColWidth="9.109375" defaultRowHeight="16.8"/>
  <cols>
    <col min="1" max="1" width="8.6640625" style="1" hidden="1" customWidth="1"/>
    <col min="2" max="2" width="48.5546875" style="1" customWidth="1"/>
    <col min="3" max="3" width="16.6640625" style="42" hidden="1" customWidth="1"/>
    <col min="4" max="4" width="16.6640625" style="44" customWidth="1"/>
    <col min="5" max="5" width="15.5546875" style="44" customWidth="1"/>
    <col min="6" max="6" width="15.88671875" style="44" customWidth="1"/>
    <col min="7" max="8" width="16.6640625" style="44" customWidth="1"/>
    <col min="9" max="9" width="12.33203125" style="1" customWidth="1"/>
    <col min="10" max="16384" width="9.109375" style="1"/>
  </cols>
  <sheetData>
    <row r="1" spans="1:8" s="20" customFormat="1" ht="72" customHeight="1">
      <c r="C1" s="29"/>
      <c r="D1" s="51" t="s">
        <v>295</v>
      </c>
      <c r="E1" s="51"/>
      <c r="F1" s="51"/>
      <c r="G1" s="51"/>
      <c r="H1" s="51"/>
    </row>
    <row r="2" spans="1:8" s="20" customFormat="1" ht="64.5" customHeight="1">
      <c r="A2" s="54" t="s">
        <v>265</v>
      </c>
      <c r="B2" s="54"/>
      <c r="C2" s="54"/>
      <c r="D2" s="54"/>
      <c r="E2" s="54"/>
      <c r="F2" s="54"/>
      <c r="G2" s="54"/>
      <c r="H2" s="54"/>
    </row>
    <row r="3" spans="1:8" s="20" customFormat="1" ht="12.75" customHeight="1">
      <c r="A3" s="30"/>
      <c r="B3" s="58" t="s">
        <v>2</v>
      </c>
      <c r="C3" s="60"/>
      <c r="D3" s="47" t="s">
        <v>266</v>
      </c>
      <c r="E3" s="49" t="s">
        <v>267</v>
      </c>
      <c r="F3" s="47" t="s">
        <v>268</v>
      </c>
      <c r="G3" s="47" t="s">
        <v>269</v>
      </c>
      <c r="H3" s="49" t="s">
        <v>270</v>
      </c>
    </row>
    <row r="4" spans="1:8" s="20" customFormat="1" ht="86.25" customHeight="1">
      <c r="A4" s="30"/>
      <c r="B4" s="59"/>
      <c r="C4" s="61"/>
      <c r="D4" s="47"/>
      <c r="E4" s="50"/>
      <c r="F4" s="47"/>
      <c r="G4" s="47"/>
      <c r="H4" s="50"/>
    </row>
    <row r="5" spans="1:8" s="20" customFormat="1" ht="21.75" customHeight="1">
      <c r="A5" s="30"/>
      <c r="B5" s="31">
        <v>1</v>
      </c>
      <c r="C5" s="32"/>
      <c r="D5" s="33">
        <v>2</v>
      </c>
      <c r="E5" s="34">
        <v>3</v>
      </c>
      <c r="F5" s="33">
        <v>4</v>
      </c>
      <c r="G5" s="33">
        <v>5</v>
      </c>
      <c r="H5" s="34">
        <v>6</v>
      </c>
    </row>
    <row r="6" spans="1:8" ht="33.6">
      <c r="A6" s="35"/>
      <c r="B6" s="22" t="s">
        <v>271</v>
      </c>
      <c r="C6" s="3"/>
      <c r="D6" s="4">
        <f>SUM(D7:D26)</f>
        <v>71777</v>
      </c>
      <c r="E6" s="4">
        <f>SUM(E7:E26)</f>
        <v>12402.9</v>
      </c>
      <c r="F6" s="4">
        <f>SUM(F7:F26)</f>
        <v>18820.2</v>
      </c>
      <c r="G6" s="27">
        <f t="shared" ref="G6:G33" si="0">F6/D6</f>
        <v>0.26220377000989176</v>
      </c>
      <c r="H6" s="27">
        <f>F6/E6</f>
        <v>1.5174031879641052</v>
      </c>
    </row>
    <row r="7" spans="1:8">
      <c r="A7" s="35"/>
      <c r="B7" s="2" t="s">
        <v>110</v>
      </c>
      <c r="C7" s="3"/>
      <c r="D7" s="4">
        <v>45061.2</v>
      </c>
      <c r="E7" s="4">
        <v>8660</v>
      </c>
      <c r="F7" s="4">
        <v>10369.9</v>
      </c>
      <c r="G7" s="27">
        <f t="shared" si="0"/>
        <v>0.23012924644705424</v>
      </c>
      <c r="H7" s="27">
        <f t="shared" ref="H7:H32" si="1">F7/E7</f>
        <v>1.197448036951501</v>
      </c>
    </row>
    <row r="8" spans="1:8">
      <c r="A8" s="35"/>
      <c r="B8" s="2" t="s">
        <v>72</v>
      </c>
      <c r="C8" s="3"/>
      <c r="D8" s="4">
        <v>5831.9</v>
      </c>
      <c r="E8" s="4">
        <v>811.9</v>
      </c>
      <c r="F8" s="4">
        <v>1491.1</v>
      </c>
      <c r="G8" s="27">
        <f t="shared" si="0"/>
        <v>0.2556799670776248</v>
      </c>
      <c r="H8" s="27">
        <f t="shared" si="1"/>
        <v>1.8365562261362236</v>
      </c>
    </row>
    <row r="9" spans="1:8">
      <c r="A9" s="35"/>
      <c r="B9" s="22" t="s">
        <v>272</v>
      </c>
      <c r="C9" s="3"/>
      <c r="D9" s="4">
        <v>1582.5</v>
      </c>
      <c r="E9" s="4">
        <v>900</v>
      </c>
      <c r="F9" s="4">
        <v>3418.6</v>
      </c>
      <c r="G9" s="27">
        <f t="shared" si="0"/>
        <v>2.1602527646129541</v>
      </c>
      <c r="H9" s="27">
        <f t="shared" si="1"/>
        <v>3.7984444444444443</v>
      </c>
    </row>
    <row r="10" spans="1:8">
      <c r="A10" s="35"/>
      <c r="B10" s="2" t="s">
        <v>114</v>
      </c>
      <c r="C10" s="3"/>
      <c r="D10" s="4">
        <v>7312.4</v>
      </c>
      <c r="E10" s="4">
        <v>400</v>
      </c>
      <c r="F10" s="4">
        <v>486.8</v>
      </c>
      <c r="G10" s="27">
        <f t="shared" si="0"/>
        <v>6.6571850555221274E-2</v>
      </c>
      <c r="H10" s="27">
        <f t="shared" si="1"/>
        <v>1.2170000000000001</v>
      </c>
    </row>
    <row r="11" spans="1:8">
      <c r="A11" s="35"/>
      <c r="B11" s="2" t="s">
        <v>3</v>
      </c>
      <c r="C11" s="3"/>
      <c r="D11" s="4">
        <v>7958</v>
      </c>
      <c r="E11" s="4">
        <v>750</v>
      </c>
      <c r="F11" s="4">
        <v>2070.3000000000002</v>
      </c>
      <c r="G11" s="27">
        <f t="shared" si="0"/>
        <v>0.26015330485046495</v>
      </c>
      <c r="H11" s="27">
        <f t="shared" si="1"/>
        <v>2.7604000000000002</v>
      </c>
    </row>
    <row r="12" spans="1:8" ht="39.75" hidden="1" customHeight="1">
      <c r="A12" s="35"/>
      <c r="B12" s="2" t="s">
        <v>44</v>
      </c>
      <c r="C12" s="3"/>
      <c r="D12" s="4">
        <v>0</v>
      </c>
      <c r="E12" s="4">
        <v>0</v>
      </c>
      <c r="F12" s="4">
        <v>0</v>
      </c>
      <c r="G12" s="27" t="e">
        <f t="shared" si="0"/>
        <v>#DIV/0!</v>
      </c>
      <c r="H12" s="27" t="e">
        <f t="shared" si="1"/>
        <v>#DIV/0!</v>
      </c>
    </row>
    <row r="13" spans="1:8" ht="31.5" hidden="1" customHeight="1">
      <c r="A13" s="35"/>
      <c r="B13" s="2" t="s">
        <v>41</v>
      </c>
      <c r="C13" s="3"/>
      <c r="D13" s="4">
        <v>0</v>
      </c>
      <c r="E13" s="4">
        <v>0</v>
      </c>
      <c r="F13" s="4">
        <v>0</v>
      </c>
      <c r="G13" s="27" t="e">
        <f t="shared" si="0"/>
        <v>#DIV/0!</v>
      </c>
      <c r="H13" s="27" t="e">
        <f t="shared" si="1"/>
        <v>#DIV/0!</v>
      </c>
    </row>
    <row r="14" spans="1:8" ht="33.6">
      <c r="A14" s="35"/>
      <c r="B14" s="2" t="s">
        <v>111</v>
      </c>
      <c r="C14" s="3"/>
      <c r="D14" s="4">
        <v>1400</v>
      </c>
      <c r="E14" s="4">
        <v>200</v>
      </c>
      <c r="F14" s="4">
        <v>194.7</v>
      </c>
      <c r="G14" s="27">
        <f t="shared" si="0"/>
        <v>0.13907142857142857</v>
      </c>
      <c r="H14" s="27">
        <f t="shared" si="1"/>
        <v>0.97349999999999992</v>
      </c>
    </row>
    <row r="15" spans="1:8" ht="38.25" customHeight="1">
      <c r="A15" s="35"/>
      <c r="B15" s="2" t="s">
        <v>113</v>
      </c>
      <c r="C15" s="3"/>
      <c r="D15" s="4">
        <v>1800</v>
      </c>
      <c r="E15" s="4">
        <v>350</v>
      </c>
      <c r="F15" s="4">
        <v>591.1</v>
      </c>
      <c r="G15" s="27">
        <f t="shared" si="0"/>
        <v>0.3283888888888889</v>
      </c>
      <c r="H15" s="27">
        <f t="shared" si="1"/>
        <v>1.6888571428571428</v>
      </c>
    </row>
    <row r="16" spans="1:8" ht="35.25" hidden="1" customHeight="1">
      <c r="A16" s="35"/>
      <c r="B16" s="2" t="s">
        <v>4</v>
      </c>
      <c r="C16" s="3"/>
      <c r="D16" s="4"/>
      <c r="E16" s="4"/>
      <c r="F16" s="4"/>
      <c r="G16" s="27" t="e">
        <f t="shared" si="0"/>
        <v>#DIV/0!</v>
      </c>
      <c r="H16" s="27" t="e">
        <f t="shared" si="1"/>
        <v>#DIV/0!</v>
      </c>
    </row>
    <row r="17" spans="1:8" ht="39.75" hidden="1" customHeight="1">
      <c r="A17" s="35"/>
      <c r="B17" s="2" t="s">
        <v>162</v>
      </c>
      <c r="C17" s="3"/>
      <c r="D17" s="4">
        <v>0</v>
      </c>
      <c r="E17" s="4">
        <v>0</v>
      </c>
      <c r="F17" s="4">
        <v>0</v>
      </c>
      <c r="G17" s="27" t="e">
        <f t="shared" si="0"/>
        <v>#DIV/0!</v>
      </c>
      <c r="H17" s="27" t="e">
        <f t="shared" si="1"/>
        <v>#DIV/0!</v>
      </c>
    </row>
    <row r="18" spans="1:8" ht="54.75" customHeight="1">
      <c r="A18" s="35"/>
      <c r="B18" s="2" t="s">
        <v>163</v>
      </c>
      <c r="C18" s="3"/>
      <c r="D18" s="4">
        <v>300</v>
      </c>
      <c r="E18" s="4">
        <v>50</v>
      </c>
      <c r="F18" s="4">
        <v>67.900000000000006</v>
      </c>
      <c r="G18" s="27">
        <f t="shared" si="0"/>
        <v>0.22633333333333336</v>
      </c>
      <c r="H18" s="27">
        <f t="shared" si="1"/>
        <v>1.3580000000000001</v>
      </c>
    </row>
    <row r="19" spans="1:8" ht="28.5" hidden="1" customHeight="1">
      <c r="A19" s="35"/>
      <c r="B19" s="2" t="s">
        <v>5</v>
      </c>
      <c r="C19" s="3"/>
      <c r="D19" s="4">
        <v>0</v>
      </c>
      <c r="E19" s="4">
        <v>0</v>
      </c>
      <c r="F19" s="4">
        <v>0</v>
      </c>
      <c r="G19" s="27" t="e">
        <f t="shared" si="0"/>
        <v>#DIV/0!</v>
      </c>
      <c r="H19" s="27" t="e">
        <f t="shared" si="1"/>
        <v>#DIV/0!</v>
      </c>
    </row>
    <row r="20" spans="1:8" ht="30" hidden="1" customHeight="1">
      <c r="A20" s="35"/>
      <c r="B20" s="2" t="s">
        <v>48</v>
      </c>
      <c r="C20" s="3"/>
      <c r="D20" s="4">
        <v>0</v>
      </c>
      <c r="E20" s="4">
        <v>0</v>
      </c>
      <c r="F20" s="4">
        <v>0</v>
      </c>
      <c r="G20" s="27" t="e">
        <f t="shared" si="0"/>
        <v>#DIV/0!</v>
      </c>
      <c r="H20" s="27" t="e">
        <f t="shared" si="1"/>
        <v>#DIV/0!</v>
      </c>
    </row>
    <row r="21" spans="1:8" ht="20.25" hidden="1" customHeight="1">
      <c r="A21" s="35"/>
      <c r="B21" s="2" t="s">
        <v>115</v>
      </c>
      <c r="C21" s="3"/>
      <c r="D21" s="4"/>
      <c r="E21" s="4"/>
      <c r="F21" s="4"/>
      <c r="G21" s="27" t="e">
        <f t="shared" si="0"/>
        <v>#DIV/0!</v>
      </c>
      <c r="H21" s="27" t="e">
        <f t="shared" si="1"/>
        <v>#DIV/0!</v>
      </c>
    </row>
    <row r="22" spans="1:8" ht="38.25" hidden="1" customHeight="1">
      <c r="A22" s="35"/>
      <c r="B22" s="2" t="s">
        <v>116</v>
      </c>
      <c r="C22" s="3"/>
      <c r="D22" s="4">
        <v>0</v>
      </c>
      <c r="E22" s="4">
        <v>0</v>
      </c>
      <c r="F22" s="4">
        <v>0</v>
      </c>
      <c r="G22" s="27" t="e">
        <f t="shared" si="0"/>
        <v>#DIV/0!</v>
      </c>
      <c r="H22" s="27" t="e">
        <f t="shared" si="1"/>
        <v>#DIV/0!</v>
      </c>
    </row>
    <row r="23" spans="1:8" ht="31.5" hidden="1" customHeight="1">
      <c r="A23" s="35"/>
      <c r="B23" s="2" t="s">
        <v>6</v>
      </c>
      <c r="C23" s="3"/>
      <c r="D23" s="4">
        <v>0</v>
      </c>
      <c r="E23" s="4">
        <v>0</v>
      </c>
      <c r="F23" s="4">
        <v>0</v>
      </c>
      <c r="G23" s="27" t="e">
        <f t="shared" si="0"/>
        <v>#DIV/0!</v>
      </c>
      <c r="H23" s="27" t="e">
        <f t="shared" si="1"/>
        <v>#DIV/0!</v>
      </c>
    </row>
    <row r="24" spans="1:8" ht="36.75" customHeight="1">
      <c r="A24" s="35"/>
      <c r="B24" s="5" t="s">
        <v>121</v>
      </c>
      <c r="C24" s="3"/>
      <c r="D24" s="4">
        <v>0</v>
      </c>
      <c r="E24" s="4">
        <v>0</v>
      </c>
      <c r="F24" s="4">
        <v>23.6</v>
      </c>
      <c r="G24" s="27">
        <v>0</v>
      </c>
      <c r="H24" s="27">
        <v>0</v>
      </c>
    </row>
    <row r="25" spans="1:8" ht="57.75" customHeight="1">
      <c r="A25" s="35"/>
      <c r="B25" s="2" t="s">
        <v>112</v>
      </c>
      <c r="C25" s="3"/>
      <c r="D25" s="4">
        <v>300</v>
      </c>
      <c r="E25" s="4">
        <v>50</v>
      </c>
      <c r="F25" s="4">
        <v>106.2</v>
      </c>
      <c r="G25" s="27">
        <f t="shared" si="0"/>
        <v>0.35400000000000004</v>
      </c>
      <c r="H25" s="27">
        <f t="shared" si="1"/>
        <v>2.1240000000000001</v>
      </c>
    </row>
    <row r="26" spans="1:8" ht="39.75" customHeight="1">
      <c r="A26" s="35"/>
      <c r="B26" s="2" t="s">
        <v>254</v>
      </c>
      <c r="C26" s="3"/>
      <c r="D26" s="4">
        <v>231</v>
      </c>
      <c r="E26" s="4">
        <v>231</v>
      </c>
      <c r="F26" s="4">
        <v>0</v>
      </c>
      <c r="G26" s="27">
        <f t="shared" si="0"/>
        <v>0</v>
      </c>
      <c r="H26" s="27">
        <f t="shared" si="1"/>
        <v>0</v>
      </c>
    </row>
    <row r="27" spans="1:8" ht="23.25" customHeight="1">
      <c r="A27" s="35"/>
      <c r="B27" s="2" t="s">
        <v>7</v>
      </c>
      <c r="C27" s="3"/>
      <c r="D27" s="4">
        <f>SUM(D28:D31)</f>
        <v>17936.900000000001</v>
      </c>
      <c r="E27" s="4">
        <f>SUM(E28:E31)</f>
        <v>3000.45</v>
      </c>
      <c r="F27" s="4">
        <f>SUM(F28:F31)</f>
        <v>500.4</v>
      </c>
      <c r="G27" s="27">
        <f t="shared" si="0"/>
        <v>2.7897797278236481E-2</v>
      </c>
      <c r="H27" s="27">
        <f t="shared" si="1"/>
        <v>0.16677498375243713</v>
      </c>
    </row>
    <row r="28" spans="1:8">
      <c r="A28" s="35"/>
      <c r="B28" s="2" t="s">
        <v>8</v>
      </c>
      <c r="C28" s="3"/>
      <c r="D28" s="4">
        <v>2001.8</v>
      </c>
      <c r="E28" s="4">
        <v>500.45</v>
      </c>
      <c r="F28" s="4">
        <v>500.4</v>
      </c>
      <c r="G28" s="27">
        <f t="shared" si="0"/>
        <v>0.24997502247976822</v>
      </c>
      <c r="H28" s="27">
        <f t="shared" si="1"/>
        <v>0.99990008991907287</v>
      </c>
    </row>
    <row r="29" spans="1:8" ht="24" hidden="1" customHeight="1">
      <c r="A29" s="35"/>
      <c r="B29" s="6" t="s">
        <v>120</v>
      </c>
      <c r="C29" s="7"/>
      <c r="D29" s="4"/>
      <c r="E29" s="4"/>
      <c r="F29" s="4"/>
      <c r="G29" s="27" t="e">
        <f t="shared" si="0"/>
        <v>#DIV/0!</v>
      </c>
      <c r="H29" s="27" t="e">
        <f t="shared" si="1"/>
        <v>#DIV/0!</v>
      </c>
    </row>
    <row r="30" spans="1:8" ht="20.25" customHeight="1">
      <c r="A30" s="35"/>
      <c r="B30" s="6" t="s">
        <v>273</v>
      </c>
      <c r="C30" s="7"/>
      <c r="D30" s="4">
        <f>5935.1</f>
        <v>5935.1</v>
      </c>
      <c r="E30" s="4">
        <v>0</v>
      </c>
      <c r="F30" s="4">
        <v>0</v>
      </c>
      <c r="G30" s="27">
        <f t="shared" si="0"/>
        <v>0</v>
      </c>
      <c r="H30" s="27">
        <v>0</v>
      </c>
    </row>
    <row r="31" spans="1:8" ht="21" customHeight="1">
      <c r="A31" s="35"/>
      <c r="B31" s="6" t="s">
        <v>274</v>
      </c>
      <c r="C31" s="7"/>
      <c r="D31" s="4">
        <v>10000</v>
      </c>
      <c r="E31" s="4">
        <v>2500</v>
      </c>
      <c r="F31" s="4">
        <v>0</v>
      </c>
      <c r="G31" s="27">
        <f t="shared" si="0"/>
        <v>0</v>
      </c>
      <c r="H31" s="27">
        <f t="shared" si="1"/>
        <v>0</v>
      </c>
    </row>
    <row r="32" spans="1:8">
      <c r="A32" s="35"/>
      <c r="B32" s="22" t="s">
        <v>275</v>
      </c>
      <c r="C32" s="3"/>
      <c r="D32" s="4">
        <f>D6+D27</f>
        <v>89713.9</v>
      </c>
      <c r="E32" s="4">
        <f>E6+E27</f>
        <v>15403.349999999999</v>
      </c>
      <c r="F32" s="4">
        <f>F6+F27</f>
        <v>19320.600000000002</v>
      </c>
      <c r="G32" s="27">
        <f t="shared" si="0"/>
        <v>0.2153579322713649</v>
      </c>
      <c r="H32" s="27">
        <f t="shared" si="1"/>
        <v>1.2543115620952587</v>
      </c>
    </row>
    <row r="33" spans="1:9" hidden="1">
      <c r="A33" s="35"/>
      <c r="B33" s="2" t="s">
        <v>45</v>
      </c>
      <c r="C33" s="3"/>
      <c r="D33" s="4">
        <f>D6</f>
        <v>71777</v>
      </c>
      <c r="E33" s="4">
        <f>E6</f>
        <v>12402.9</v>
      </c>
      <c r="F33" s="4">
        <f>F6</f>
        <v>18820.2</v>
      </c>
      <c r="G33" s="21">
        <f t="shared" si="0"/>
        <v>0.26220377000989176</v>
      </c>
      <c r="H33" s="21">
        <f>F33/E33</f>
        <v>1.5174031879641052</v>
      </c>
    </row>
    <row r="34" spans="1:9">
      <c r="A34" s="55"/>
      <c r="B34" s="56"/>
      <c r="C34" s="56"/>
      <c r="D34" s="56"/>
      <c r="E34" s="56"/>
      <c r="F34" s="56"/>
      <c r="G34" s="56"/>
      <c r="H34" s="57"/>
    </row>
    <row r="35" spans="1:9" ht="15" customHeight="1">
      <c r="A35" s="62" t="s">
        <v>57</v>
      </c>
      <c r="B35" s="46" t="s">
        <v>9</v>
      </c>
      <c r="C35" s="52" t="s">
        <v>58</v>
      </c>
      <c r="D35" s="47" t="s">
        <v>266</v>
      </c>
      <c r="E35" s="49" t="s">
        <v>267</v>
      </c>
      <c r="F35" s="47" t="s">
        <v>268</v>
      </c>
      <c r="G35" s="47" t="s">
        <v>269</v>
      </c>
      <c r="H35" s="49" t="s">
        <v>270</v>
      </c>
    </row>
    <row r="36" spans="1:9" ht="75.75" customHeight="1">
      <c r="A36" s="62"/>
      <c r="B36" s="46"/>
      <c r="C36" s="53"/>
      <c r="D36" s="47"/>
      <c r="E36" s="50"/>
      <c r="F36" s="47"/>
      <c r="G36" s="47"/>
      <c r="H36" s="50"/>
    </row>
    <row r="37" spans="1:9" ht="18" customHeight="1">
      <c r="A37" s="14"/>
      <c r="B37" s="36">
        <v>1</v>
      </c>
      <c r="C37" s="37"/>
      <c r="D37" s="33">
        <v>2</v>
      </c>
      <c r="E37" s="34">
        <v>3</v>
      </c>
      <c r="F37" s="33">
        <v>4</v>
      </c>
      <c r="G37" s="33">
        <v>5</v>
      </c>
      <c r="H37" s="34">
        <v>6</v>
      </c>
    </row>
    <row r="38" spans="1:9">
      <c r="A38" s="8" t="s">
        <v>21</v>
      </c>
      <c r="B38" s="2" t="s">
        <v>10</v>
      </c>
      <c r="C38" s="3"/>
      <c r="D38" s="4">
        <f>D39+D44+D45+D42+D41</f>
        <v>1000</v>
      </c>
      <c r="E38" s="4">
        <f>E39+E44+E45+E42+E41</f>
        <v>324.5</v>
      </c>
      <c r="F38" s="4">
        <f>F39+F44+F45+F42+F41</f>
        <v>286.7</v>
      </c>
      <c r="G38" s="27">
        <f>F38/D38</f>
        <v>0.28670000000000001</v>
      </c>
      <c r="H38" s="27">
        <f>F38/E38</f>
        <v>0.8835130970724191</v>
      </c>
    </row>
    <row r="39" spans="1:9" ht="75" hidden="1" customHeight="1">
      <c r="A39" s="8" t="s">
        <v>22</v>
      </c>
      <c r="B39" s="2" t="s">
        <v>95</v>
      </c>
      <c r="C39" s="3"/>
      <c r="D39" s="4">
        <f>D40</f>
        <v>0</v>
      </c>
      <c r="E39" s="4">
        <f>E40</f>
        <v>0</v>
      </c>
      <c r="F39" s="4">
        <f>F40</f>
        <v>0</v>
      </c>
      <c r="G39" s="27" t="e">
        <f t="shared" ref="G39:G102" si="2">F39/D39</f>
        <v>#DIV/0!</v>
      </c>
      <c r="H39" s="27" t="e">
        <f t="shared" ref="H39:H102" si="3">F39/E39</f>
        <v>#DIV/0!</v>
      </c>
    </row>
    <row r="40" spans="1:9" ht="55.5" hidden="1" customHeight="1">
      <c r="A40" s="9"/>
      <c r="B40" s="10" t="s">
        <v>70</v>
      </c>
      <c r="C40" s="11" t="s">
        <v>22</v>
      </c>
      <c r="D40" s="12">
        <v>0</v>
      </c>
      <c r="E40" s="12">
        <v>0</v>
      </c>
      <c r="F40" s="12">
        <v>0</v>
      </c>
      <c r="G40" s="27" t="e">
        <f t="shared" si="2"/>
        <v>#DIV/0!</v>
      </c>
      <c r="H40" s="27" t="e">
        <f t="shared" si="3"/>
        <v>#DIV/0!</v>
      </c>
    </row>
    <row r="41" spans="1:9" ht="91.5" hidden="1" customHeight="1">
      <c r="A41" s="9" t="s">
        <v>23</v>
      </c>
      <c r="B41" s="10" t="s">
        <v>59</v>
      </c>
      <c r="C41" s="11"/>
      <c r="D41" s="12">
        <v>0</v>
      </c>
      <c r="E41" s="12">
        <v>0</v>
      </c>
      <c r="F41" s="12">
        <v>0</v>
      </c>
      <c r="G41" s="27" t="e">
        <f t="shared" si="2"/>
        <v>#DIV/0!</v>
      </c>
      <c r="H41" s="27" t="e">
        <f t="shared" si="3"/>
        <v>#DIV/0!</v>
      </c>
    </row>
    <row r="42" spans="1:9" ht="33.75" hidden="1" customHeight="1">
      <c r="A42" s="9" t="s">
        <v>65</v>
      </c>
      <c r="B42" s="10" t="s">
        <v>96</v>
      </c>
      <c r="C42" s="11" t="s">
        <v>65</v>
      </c>
      <c r="D42" s="12">
        <f>D43</f>
        <v>0</v>
      </c>
      <c r="E42" s="12">
        <f>E43</f>
        <v>0</v>
      </c>
      <c r="F42" s="12">
        <f>F43</f>
        <v>0</v>
      </c>
      <c r="G42" s="27" t="e">
        <f t="shared" si="2"/>
        <v>#DIV/0!</v>
      </c>
      <c r="H42" s="27" t="e">
        <f t="shared" si="3"/>
        <v>#DIV/0!</v>
      </c>
    </row>
    <row r="43" spans="1:9" ht="35.25" hidden="1" customHeight="1">
      <c r="A43" s="9"/>
      <c r="B43" s="10" t="s">
        <v>102</v>
      </c>
      <c r="C43" s="11" t="s">
        <v>101</v>
      </c>
      <c r="D43" s="12">
        <v>0</v>
      </c>
      <c r="E43" s="12">
        <v>0</v>
      </c>
      <c r="F43" s="12">
        <v>0</v>
      </c>
      <c r="G43" s="27" t="e">
        <f t="shared" si="2"/>
        <v>#DIV/0!</v>
      </c>
      <c r="H43" s="27" t="e">
        <f t="shared" si="3"/>
        <v>#DIV/0!</v>
      </c>
    </row>
    <row r="44" spans="1:9" ht="23.25" customHeight="1">
      <c r="A44" s="8" t="s">
        <v>24</v>
      </c>
      <c r="B44" s="2" t="s">
        <v>63</v>
      </c>
      <c r="C44" s="3" t="s">
        <v>24</v>
      </c>
      <c r="D44" s="4">
        <v>100</v>
      </c>
      <c r="E44" s="4">
        <v>0</v>
      </c>
      <c r="F44" s="4">
        <v>0</v>
      </c>
      <c r="G44" s="27">
        <f t="shared" si="2"/>
        <v>0</v>
      </c>
      <c r="H44" s="27">
        <v>0</v>
      </c>
    </row>
    <row r="45" spans="1:9" ht="38.25" customHeight="1">
      <c r="A45" s="8" t="s">
        <v>50</v>
      </c>
      <c r="B45" s="22" t="s">
        <v>276</v>
      </c>
      <c r="C45" s="3"/>
      <c r="D45" s="4">
        <f>D46+D48+D49+D52+D47+D51+D50</f>
        <v>900</v>
      </c>
      <c r="E45" s="4">
        <f>E46+E48+E49+E52+E47+E51+E50</f>
        <v>324.5</v>
      </c>
      <c r="F45" s="4">
        <f>F46+F48+F49+F52+F47+F51+F50</f>
        <v>286.7</v>
      </c>
      <c r="G45" s="27">
        <f t="shared" si="2"/>
        <v>0.31855555555555554</v>
      </c>
      <c r="H45" s="27">
        <f t="shared" si="3"/>
        <v>0.8835130970724191</v>
      </c>
      <c r="I45" s="38"/>
    </row>
    <row r="46" spans="1:9" s="13" customFormat="1" ht="55.5" hidden="1" customHeight="1">
      <c r="A46" s="9"/>
      <c r="B46" s="10" t="s">
        <v>128</v>
      </c>
      <c r="C46" s="11" t="s">
        <v>122</v>
      </c>
      <c r="D46" s="12">
        <v>0</v>
      </c>
      <c r="E46" s="12">
        <v>0</v>
      </c>
      <c r="F46" s="12">
        <v>0</v>
      </c>
      <c r="G46" s="27" t="e">
        <f t="shared" si="2"/>
        <v>#DIV/0!</v>
      </c>
      <c r="H46" s="27" t="e">
        <f t="shared" si="3"/>
        <v>#DIV/0!</v>
      </c>
      <c r="I46" s="39"/>
    </row>
    <row r="47" spans="1:9" s="13" customFormat="1" ht="36" hidden="1" customHeight="1">
      <c r="A47" s="9"/>
      <c r="B47" s="10" t="s">
        <v>94</v>
      </c>
      <c r="C47" s="11" t="s">
        <v>93</v>
      </c>
      <c r="D47" s="12">
        <v>0</v>
      </c>
      <c r="E47" s="12">
        <v>0</v>
      </c>
      <c r="F47" s="12">
        <v>0</v>
      </c>
      <c r="G47" s="27" t="e">
        <f t="shared" si="2"/>
        <v>#DIV/0!</v>
      </c>
      <c r="H47" s="27" t="e">
        <f t="shared" si="3"/>
        <v>#DIV/0!</v>
      </c>
      <c r="I47" s="39"/>
    </row>
    <row r="48" spans="1:9" s="13" customFormat="1" ht="39" customHeight="1">
      <c r="A48" s="9"/>
      <c r="B48" s="10" t="s">
        <v>100</v>
      </c>
      <c r="C48" s="11" t="s">
        <v>82</v>
      </c>
      <c r="D48" s="12">
        <v>570</v>
      </c>
      <c r="E48" s="12">
        <v>223.7</v>
      </c>
      <c r="F48" s="12">
        <v>212.2</v>
      </c>
      <c r="G48" s="28">
        <f t="shared" si="2"/>
        <v>0.37228070175438593</v>
      </c>
      <c r="H48" s="28">
        <f t="shared" si="3"/>
        <v>0.94859186410371032</v>
      </c>
      <c r="I48" s="39"/>
    </row>
    <row r="49" spans="1:9" s="13" customFormat="1" ht="31.5" customHeight="1">
      <c r="A49" s="9"/>
      <c r="B49" s="10" t="s">
        <v>68</v>
      </c>
      <c r="C49" s="11" t="s">
        <v>175</v>
      </c>
      <c r="D49" s="12">
        <v>40</v>
      </c>
      <c r="E49" s="12">
        <v>28</v>
      </c>
      <c r="F49" s="12">
        <v>8.9</v>
      </c>
      <c r="G49" s="28">
        <f t="shared" si="2"/>
        <v>0.2225</v>
      </c>
      <c r="H49" s="28">
        <f t="shared" si="3"/>
        <v>0.31785714285714289</v>
      </c>
      <c r="I49" s="39"/>
    </row>
    <row r="50" spans="1:9" s="13" customFormat="1" ht="54.75" hidden="1" customHeight="1">
      <c r="A50" s="9"/>
      <c r="B50" s="10" t="s">
        <v>186</v>
      </c>
      <c r="C50" s="11" t="s">
        <v>187</v>
      </c>
      <c r="D50" s="12">
        <v>0</v>
      </c>
      <c r="E50" s="12">
        <v>0</v>
      </c>
      <c r="F50" s="12">
        <v>0</v>
      </c>
      <c r="G50" s="28" t="e">
        <f t="shared" si="2"/>
        <v>#DIV/0!</v>
      </c>
      <c r="H50" s="28" t="e">
        <f t="shared" si="3"/>
        <v>#DIV/0!</v>
      </c>
      <c r="I50" s="39"/>
    </row>
    <row r="51" spans="1:9" s="13" customFormat="1" ht="53.25" customHeight="1">
      <c r="A51" s="9"/>
      <c r="B51" s="10" t="s">
        <v>67</v>
      </c>
      <c r="C51" s="11" t="s">
        <v>78</v>
      </c>
      <c r="D51" s="12">
        <v>50</v>
      </c>
      <c r="E51" s="12">
        <v>0</v>
      </c>
      <c r="F51" s="12">
        <v>0</v>
      </c>
      <c r="G51" s="28">
        <f t="shared" si="2"/>
        <v>0</v>
      </c>
      <c r="H51" s="28">
        <v>0</v>
      </c>
      <c r="I51" s="39"/>
    </row>
    <row r="52" spans="1:9" s="13" customFormat="1" ht="33.6">
      <c r="A52" s="9"/>
      <c r="B52" s="23" t="s">
        <v>277</v>
      </c>
      <c r="C52" s="11" t="s">
        <v>73</v>
      </c>
      <c r="D52" s="12">
        <v>240</v>
      </c>
      <c r="E52" s="12">
        <v>72.8</v>
      </c>
      <c r="F52" s="12">
        <v>65.599999999999994</v>
      </c>
      <c r="G52" s="28">
        <f t="shared" si="2"/>
        <v>0.27333333333333332</v>
      </c>
      <c r="H52" s="28">
        <f t="shared" si="3"/>
        <v>0.90109890109890101</v>
      </c>
      <c r="I52" s="39"/>
    </row>
    <row r="53" spans="1:9" ht="37.5" customHeight="1">
      <c r="A53" s="14" t="s">
        <v>25</v>
      </c>
      <c r="B53" s="5" t="s">
        <v>11</v>
      </c>
      <c r="C53" s="3"/>
      <c r="D53" s="4">
        <f>D63+D54</f>
        <v>745</v>
      </c>
      <c r="E53" s="4">
        <f>E63+E54</f>
        <v>96.2</v>
      </c>
      <c r="F53" s="4">
        <f>F63+F54</f>
        <v>79.5</v>
      </c>
      <c r="G53" s="27">
        <f t="shared" si="2"/>
        <v>0.10671140939597315</v>
      </c>
      <c r="H53" s="27">
        <f t="shared" si="3"/>
        <v>0.82640332640332637</v>
      </c>
    </row>
    <row r="54" spans="1:9" ht="30.75" customHeight="1">
      <c r="A54" s="14" t="s">
        <v>46</v>
      </c>
      <c r="B54" s="5" t="s">
        <v>278</v>
      </c>
      <c r="C54" s="3"/>
      <c r="D54" s="4">
        <f>SUM(D55:D62)</f>
        <v>70</v>
      </c>
      <c r="E54" s="4">
        <f>SUM(E55:E62)</f>
        <v>0</v>
      </c>
      <c r="F54" s="4">
        <f>SUM(F55:F62)</f>
        <v>0</v>
      </c>
      <c r="G54" s="27">
        <f t="shared" si="2"/>
        <v>0</v>
      </c>
      <c r="H54" s="27">
        <v>0</v>
      </c>
    </row>
    <row r="55" spans="1:9" ht="37.5" hidden="1" customHeight="1">
      <c r="A55" s="14"/>
      <c r="B55" s="5" t="s">
        <v>182</v>
      </c>
      <c r="C55" s="15" t="s">
        <v>178</v>
      </c>
      <c r="D55" s="4"/>
      <c r="E55" s="4">
        <v>0</v>
      </c>
      <c r="F55" s="4">
        <v>0</v>
      </c>
      <c r="G55" s="27" t="e">
        <f t="shared" si="2"/>
        <v>#DIV/0!</v>
      </c>
      <c r="H55" s="27" t="e">
        <f t="shared" si="3"/>
        <v>#DIV/0!</v>
      </c>
    </row>
    <row r="56" spans="1:9" ht="57" hidden="1" customHeight="1">
      <c r="A56" s="14"/>
      <c r="B56" s="5" t="s">
        <v>183</v>
      </c>
      <c r="C56" s="15" t="s">
        <v>179</v>
      </c>
      <c r="D56" s="4">
        <v>0</v>
      </c>
      <c r="E56" s="4">
        <v>0</v>
      </c>
      <c r="F56" s="4">
        <v>0</v>
      </c>
      <c r="G56" s="27" t="e">
        <f t="shared" si="2"/>
        <v>#DIV/0!</v>
      </c>
      <c r="H56" s="27" t="e">
        <f t="shared" si="3"/>
        <v>#DIV/0!</v>
      </c>
    </row>
    <row r="57" spans="1:9" ht="37.5" hidden="1" customHeight="1">
      <c r="A57" s="14"/>
      <c r="B57" s="5" t="s">
        <v>184</v>
      </c>
      <c r="C57" s="15" t="s">
        <v>180</v>
      </c>
      <c r="D57" s="4"/>
      <c r="E57" s="4">
        <v>0</v>
      </c>
      <c r="F57" s="4">
        <v>0</v>
      </c>
      <c r="G57" s="27" t="e">
        <f t="shared" si="2"/>
        <v>#DIV/0!</v>
      </c>
      <c r="H57" s="27" t="e">
        <f t="shared" si="3"/>
        <v>#DIV/0!</v>
      </c>
    </row>
    <row r="58" spans="1:9" ht="37.5" hidden="1" customHeight="1">
      <c r="A58" s="14"/>
      <c r="B58" s="5" t="s">
        <v>185</v>
      </c>
      <c r="C58" s="15" t="s">
        <v>181</v>
      </c>
      <c r="D58" s="4">
        <v>0</v>
      </c>
      <c r="E58" s="4">
        <v>0</v>
      </c>
      <c r="F58" s="4">
        <v>0</v>
      </c>
      <c r="G58" s="27" t="e">
        <f t="shared" si="2"/>
        <v>#DIV/0!</v>
      </c>
      <c r="H58" s="27" t="e">
        <f t="shared" si="3"/>
        <v>#DIV/0!</v>
      </c>
    </row>
    <row r="59" spans="1:9" s="13" customFormat="1" ht="32.25" customHeight="1">
      <c r="A59" s="24"/>
      <c r="B59" s="16" t="s">
        <v>211</v>
      </c>
      <c r="C59" s="25" t="s">
        <v>210</v>
      </c>
      <c r="D59" s="12">
        <v>30</v>
      </c>
      <c r="E59" s="12">
        <v>0</v>
      </c>
      <c r="F59" s="12">
        <v>0</v>
      </c>
      <c r="G59" s="28">
        <f t="shared" si="2"/>
        <v>0</v>
      </c>
      <c r="H59" s="28">
        <v>0</v>
      </c>
    </row>
    <row r="60" spans="1:9" s="13" customFormat="1" ht="48" customHeight="1">
      <c r="A60" s="24"/>
      <c r="B60" s="16" t="s">
        <v>185</v>
      </c>
      <c r="C60" s="25" t="s">
        <v>181</v>
      </c>
      <c r="D60" s="12">
        <v>15</v>
      </c>
      <c r="E60" s="12">
        <v>0</v>
      </c>
      <c r="F60" s="12">
        <v>0</v>
      </c>
      <c r="G60" s="28">
        <f t="shared" si="2"/>
        <v>0</v>
      </c>
      <c r="H60" s="28">
        <v>0</v>
      </c>
    </row>
    <row r="61" spans="1:9" s="13" customFormat="1" ht="81.75" customHeight="1">
      <c r="A61" s="24"/>
      <c r="B61" s="16" t="s">
        <v>213</v>
      </c>
      <c r="C61" s="25" t="s">
        <v>212</v>
      </c>
      <c r="D61" s="12">
        <v>15</v>
      </c>
      <c r="E61" s="12">
        <v>0</v>
      </c>
      <c r="F61" s="12">
        <v>0</v>
      </c>
      <c r="G61" s="28">
        <f t="shared" si="2"/>
        <v>0</v>
      </c>
      <c r="H61" s="28">
        <v>0</v>
      </c>
    </row>
    <row r="62" spans="1:9" s="13" customFormat="1" ht="75" customHeight="1">
      <c r="A62" s="24"/>
      <c r="B62" s="16" t="s">
        <v>215</v>
      </c>
      <c r="C62" s="25" t="s">
        <v>214</v>
      </c>
      <c r="D62" s="12">
        <v>10</v>
      </c>
      <c r="E62" s="12">
        <v>0</v>
      </c>
      <c r="F62" s="12">
        <v>0</v>
      </c>
      <c r="G62" s="28">
        <f t="shared" si="2"/>
        <v>0</v>
      </c>
      <c r="H62" s="28">
        <v>0</v>
      </c>
    </row>
    <row r="63" spans="1:9" ht="51.75" customHeight="1">
      <c r="A63" s="8" t="s">
        <v>56</v>
      </c>
      <c r="B63" s="2" t="s">
        <v>279</v>
      </c>
      <c r="C63" s="3"/>
      <c r="D63" s="4">
        <f>D64+D74</f>
        <v>675</v>
      </c>
      <c r="E63" s="4">
        <f>E64+E74</f>
        <v>96.2</v>
      </c>
      <c r="F63" s="4">
        <f>F64+F74</f>
        <v>79.5</v>
      </c>
      <c r="G63" s="27">
        <f t="shared" si="2"/>
        <v>0.11777777777777777</v>
      </c>
      <c r="H63" s="27">
        <f t="shared" si="3"/>
        <v>0.82640332640332637</v>
      </c>
    </row>
    <row r="64" spans="1:9" ht="100.5" hidden="1" customHeight="1">
      <c r="A64" s="8"/>
      <c r="B64" s="2" t="s">
        <v>98</v>
      </c>
      <c r="C64" s="3" t="s">
        <v>97</v>
      </c>
      <c r="D64" s="4">
        <f>SUM(D66:D71)</f>
        <v>675</v>
      </c>
      <c r="E64" s="4">
        <f>SUM(E65:E74)</f>
        <v>96.2</v>
      </c>
      <c r="F64" s="4">
        <f>SUM(F65:F74)</f>
        <v>79.5</v>
      </c>
      <c r="G64" s="27">
        <f t="shared" si="2"/>
        <v>0.11777777777777777</v>
      </c>
      <c r="H64" s="27">
        <f t="shared" si="3"/>
        <v>0.82640332640332637</v>
      </c>
    </row>
    <row r="65" spans="1:8" s="13" customFormat="1" ht="48" hidden="1" customHeight="1">
      <c r="A65" s="9"/>
      <c r="B65" s="10" t="s">
        <v>83</v>
      </c>
      <c r="C65" s="11" t="s">
        <v>84</v>
      </c>
      <c r="D65" s="12"/>
      <c r="E65" s="12"/>
      <c r="F65" s="12"/>
      <c r="G65" s="27" t="e">
        <f t="shared" si="2"/>
        <v>#DIV/0!</v>
      </c>
      <c r="H65" s="27" t="e">
        <f t="shared" si="3"/>
        <v>#DIV/0!</v>
      </c>
    </row>
    <row r="66" spans="1:8" s="13" customFormat="1" ht="180" customHeight="1">
      <c r="A66" s="9"/>
      <c r="B66" s="10" t="s">
        <v>217</v>
      </c>
      <c r="C66" s="11" t="s">
        <v>216</v>
      </c>
      <c r="D66" s="12">
        <v>100</v>
      </c>
      <c r="E66" s="12">
        <v>0</v>
      </c>
      <c r="F66" s="12">
        <v>0</v>
      </c>
      <c r="G66" s="28">
        <f t="shared" si="2"/>
        <v>0</v>
      </c>
      <c r="H66" s="28">
        <v>0</v>
      </c>
    </row>
    <row r="67" spans="1:8" s="13" customFormat="1" ht="68.25" customHeight="1">
      <c r="A67" s="9"/>
      <c r="B67" s="10" t="s">
        <v>219</v>
      </c>
      <c r="C67" s="11" t="s">
        <v>218</v>
      </c>
      <c r="D67" s="12">
        <v>8</v>
      </c>
      <c r="E67" s="12">
        <v>0</v>
      </c>
      <c r="F67" s="12">
        <v>0</v>
      </c>
      <c r="G67" s="28">
        <f t="shared" si="2"/>
        <v>0</v>
      </c>
      <c r="H67" s="28">
        <v>0</v>
      </c>
    </row>
    <row r="68" spans="1:8" s="13" customFormat="1" ht="43.5" customHeight="1">
      <c r="A68" s="9"/>
      <c r="B68" s="10" t="s">
        <v>221</v>
      </c>
      <c r="C68" s="11" t="s">
        <v>220</v>
      </c>
      <c r="D68" s="12">
        <v>5</v>
      </c>
      <c r="E68" s="12">
        <v>0</v>
      </c>
      <c r="F68" s="12">
        <v>0</v>
      </c>
      <c r="G68" s="28">
        <f t="shared" si="2"/>
        <v>0</v>
      </c>
      <c r="H68" s="28">
        <v>0</v>
      </c>
    </row>
    <row r="69" spans="1:8" s="13" customFormat="1" ht="61.5" customHeight="1">
      <c r="A69" s="9"/>
      <c r="B69" s="10" t="s">
        <v>223</v>
      </c>
      <c r="C69" s="11" t="s">
        <v>222</v>
      </c>
      <c r="D69" s="12">
        <v>2</v>
      </c>
      <c r="E69" s="12">
        <v>0</v>
      </c>
      <c r="F69" s="12">
        <v>0</v>
      </c>
      <c r="G69" s="28">
        <f t="shared" si="2"/>
        <v>0</v>
      </c>
      <c r="H69" s="28">
        <v>0</v>
      </c>
    </row>
    <row r="70" spans="1:8" s="13" customFormat="1" ht="48.75" customHeight="1">
      <c r="A70" s="9"/>
      <c r="B70" s="10" t="s">
        <v>225</v>
      </c>
      <c r="C70" s="11" t="s">
        <v>224</v>
      </c>
      <c r="D70" s="12">
        <v>10</v>
      </c>
      <c r="E70" s="12">
        <v>0</v>
      </c>
      <c r="F70" s="12">
        <v>0</v>
      </c>
      <c r="G70" s="27">
        <f t="shared" si="2"/>
        <v>0</v>
      </c>
      <c r="H70" s="27">
        <v>0</v>
      </c>
    </row>
    <row r="71" spans="1:8" s="13" customFormat="1" ht="66.75" customHeight="1">
      <c r="A71" s="9"/>
      <c r="B71" s="10" t="s">
        <v>85</v>
      </c>
      <c r="C71" s="11" t="s">
        <v>86</v>
      </c>
      <c r="D71" s="12">
        <v>550</v>
      </c>
      <c r="E71" s="12">
        <v>96.2</v>
      </c>
      <c r="F71" s="12">
        <v>79.5</v>
      </c>
      <c r="G71" s="27">
        <f t="shared" si="2"/>
        <v>0.14454545454545453</v>
      </c>
      <c r="H71" s="27">
        <f t="shared" si="3"/>
        <v>0.82640332640332637</v>
      </c>
    </row>
    <row r="72" spans="1:8" s="13" customFormat="1" ht="54" hidden="1" customHeight="1">
      <c r="A72" s="9"/>
      <c r="B72" s="10" t="s">
        <v>88</v>
      </c>
      <c r="C72" s="11" t="s">
        <v>87</v>
      </c>
      <c r="D72" s="12"/>
      <c r="E72" s="12"/>
      <c r="F72" s="12"/>
      <c r="G72" s="27" t="e">
        <f t="shared" si="2"/>
        <v>#DIV/0!</v>
      </c>
      <c r="H72" s="27" t="e">
        <f t="shared" si="3"/>
        <v>#DIV/0!</v>
      </c>
    </row>
    <row r="73" spans="1:8" s="13" customFormat="1" ht="56.25" hidden="1" customHeight="1">
      <c r="A73" s="9"/>
      <c r="B73" s="10" t="s">
        <v>89</v>
      </c>
      <c r="C73" s="11" t="s">
        <v>90</v>
      </c>
      <c r="D73" s="12"/>
      <c r="E73" s="12"/>
      <c r="F73" s="12"/>
      <c r="G73" s="27" t="e">
        <f t="shared" si="2"/>
        <v>#DIV/0!</v>
      </c>
      <c r="H73" s="27" t="e">
        <f t="shared" si="3"/>
        <v>#DIV/0!</v>
      </c>
    </row>
    <row r="74" spans="1:8" s="13" customFormat="1" ht="63" hidden="1" customHeight="1">
      <c r="A74" s="9"/>
      <c r="B74" s="10" t="s">
        <v>107</v>
      </c>
      <c r="C74" s="11" t="s">
        <v>106</v>
      </c>
      <c r="D74" s="12"/>
      <c r="E74" s="12"/>
      <c r="F74" s="12"/>
      <c r="G74" s="27" t="e">
        <f t="shared" si="2"/>
        <v>#DIV/0!</v>
      </c>
      <c r="H74" s="27" t="e">
        <f t="shared" si="3"/>
        <v>#DIV/0!</v>
      </c>
    </row>
    <row r="75" spans="1:8" ht="31.5" customHeight="1">
      <c r="A75" s="8" t="s">
        <v>26</v>
      </c>
      <c r="B75" s="2" t="s">
        <v>12</v>
      </c>
      <c r="C75" s="3"/>
      <c r="D75" s="4">
        <f>D76+D78+D98</f>
        <v>18890</v>
      </c>
      <c r="E75" s="4">
        <f>E76+E78+E98</f>
        <v>5424.8</v>
      </c>
      <c r="F75" s="4">
        <f>F76+F78+F98</f>
        <v>377.7</v>
      </c>
      <c r="G75" s="27">
        <f t="shared" si="2"/>
        <v>1.999470619375331E-2</v>
      </c>
      <c r="H75" s="27">
        <f t="shared" si="3"/>
        <v>6.9624686624391682E-2</v>
      </c>
    </row>
    <row r="76" spans="1:8" ht="56.25" hidden="1" customHeight="1">
      <c r="A76" s="8" t="s">
        <v>80</v>
      </c>
      <c r="B76" s="2" t="s">
        <v>92</v>
      </c>
      <c r="C76" s="3"/>
      <c r="D76" s="4">
        <f>D77</f>
        <v>0</v>
      </c>
      <c r="E76" s="4">
        <f>E77</f>
        <v>0</v>
      </c>
      <c r="F76" s="4">
        <f>F77</f>
        <v>0</v>
      </c>
      <c r="G76" s="27" t="e">
        <f t="shared" si="2"/>
        <v>#DIV/0!</v>
      </c>
      <c r="H76" s="27" t="e">
        <f t="shared" si="3"/>
        <v>#DIV/0!</v>
      </c>
    </row>
    <row r="77" spans="1:8" ht="65.25" hidden="1" customHeight="1">
      <c r="A77" s="8"/>
      <c r="B77" s="2" t="s">
        <v>130</v>
      </c>
      <c r="C77" s="3" t="s">
        <v>129</v>
      </c>
      <c r="D77" s="4"/>
      <c r="E77" s="4"/>
      <c r="F77" s="4"/>
      <c r="G77" s="27" t="e">
        <f t="shared" si="2"/>
        <v>#DIV/0!</v>
      </c>
      <c r="H77" s="27" t="e">
        <f t="shared" si="3"/>
        <v>#DIV/0!</v>
      </c>
    </row>
    <row r="78" spans="1:8" ht="31.5" customHeight="1">
      <c r="A78" s="8" t="s">
        <v>47</v>
      </c>
      <c r="B78" s="22" t="s">
        <v>280</v>
      </c>
      <c r="C78" s="3"/>
      <c r="D78" s="4">
        <f>D79+D96+D89+D91</f>
        <v>18640</v>
      </c>
      <c r="E78" s="4">
        <f>E79+E96+E89+E91</f>
        <v>5339.8</v>
      </c>
      <c r="F78" s="4">
        <f>F79+F96+F89+F91</f>
        <v>292.7</v>
      </c>
      <c r="G78" s="27">
        <f t="shared" si="2"/>
        <v>1.5702789699570816E-2</v>
      </c>
      <c r="H78" s="27">
        <f t="shared" si="3"/>
        <v>5.4814787070676801E-2</v>
      </c>
    </row>
    <row r="79" spans="1:8" ht="51.75" hidden="1" customHeight="1">
      <c r="A79" s="8"/>
      <c r="B79" s="2" t="s">
        <v>74</v>
      </c>
      <c r="C79" s="3" t="s">
        <v>103</v>
      </c>
      <c r="D79" s="4">
        <f>SUM(D80:D88)</f>
        <v>15181.8</v>
      </c>
      <c r="E79" s="4">
        <f>SUM(E80:E88)</f>
        <v>4964.2</v>
      </c>
      <c r="F79" s="4">
        <f>SUM(F80:F88)</f>
        <v>180</v>
      </c>
      <c r="G79" s="27">
        <f t="shared" si="2"/>
        <v>1.1856301624313323E-2</v>
      </c>
      <c r="H79" s="27">
        <f t="shared" si="3"/>
        <v>3.62596188711172E-2</v>
      </c>
    </row>
    <row r="80" spans="1:8" s="13" customFormat="1" ht="54" customHeight="1">
      <c r="A80" s="9"/>
      <c r="B80" s="10" t="s">
        <v>287</v>
      </c>
      <c r="C80" s="11" t="s">
        <v>131</v>
      </c>
      <c r="D80" s="12">
        <v>861.8</v>
      </c>
      <c r="E80" s="12">
        <v>0</v>
      </c>
      <c r="F80" s="12">
        <v>0</v>
      </c>
      <c r="G80" s="28">
        <f t="shared" si="2"/>
        <v>0</v>
      </c>
      <c r="H80" s="28">
        <v>0</v>
      </c>
    </row>
    <row r="81" spans="1:8" s="13" customFormat="1" ht="24" customHeight="1">
      <c r="A81" s="9"/>
      <c r="B81" s="10" t="s">
        <v>286</v>
      </c>
      <c r="C81" s="11" t="s">
        <v>126</v>
      </c>
      <c r="D81" s="12">
        <v>1560</v>
      </c>
      <c r="E81" s="12">
        <v>0</v>
      </c>
      <c r="F81" s="12">
        <v>0</v>
      </c>
      <c r="G81" s="28">
        <f t="shared" si="2"/>
        <v>0</v>
      </c>
      <c r="H81" s="28">
        <v>0</v>
      </c>
    </row>
    <row r="82" spans="1:8" s="13" customFormat="1" ht="36" customHeight="1">
      <c r="A82" s="9"/>
      <c r="B82" s="10" t="s">
        <v>285</v>
      </c>
      <c r="C82" s="11" t="s">
        <v>127</v>
      </c>
      <c r="D82" s="12">
        <v>300</v>
      </c>
      <c r="E82" s="12">
        <v>52.5</v>
      </c>
      <c r="F82" s="12">
        <v>0</v>
      </c>
      <c r="G82" s="28">
        <f t="shared" si="2"/>
        <v>0</v>
      </c>
      <c r="H82" s="28">
        <f t="shared" si="3"/>
        <v>0</v>
      </c>
    </row>
    <row r="83" spans="1:8" s="13" customFormat="1" ht="24" customHeight="1">
      <c r="A83" s="9"/>
      <c r="B83" s="10" t="s">
        <v>155</v>
      </c>
      <c r="C83" s="11" t="s">
        <v>154</v>
      </c>
      <c r="D83" s="12">
        <v>10</v>
      </c>
      <c r="E83" s="12">
        <v>1.7</v>
      </c>
      <c r="F83" s="12">
        <v>0</v>
      </c>
      <c r="G83" s="28">
        <f t="shared" si="2"/>
        <v>0</v>
      </c>
      <c r="H83" s="28">
        <f t="shared" si="3"/>
        <v>0</v>
      </c>
    </row>
    <row r="84" spans="1:8" s="13" customFormat="1" ht="74.25" customHeight="1">
      <c r="A84" s="9"/>
      <c r="B84" s="10" t="s">
        <v>263</v>
      </c>
      <c r="C84" s="11" t="s">
        <v>262</v>
      </c>
      <c r="D84" s="12">
        <v>1000</v>
      </c>
      <c r="E84" s="12">
        <v>180</v>
      </c>
      <c r="F84" s="12">
        <v>180</v>
      </c>
      <c r="G84" s="28">
        <f t="shared" si="2"/>
        <v>0.18</v>
      </c>
      <c r="H84" s="28">
        <f t="shared" si="3"/>
        <v>1</v>
      </c>
    </row>
    <row r="85" spans="1:8" s="13" customFormat="1" ht="37.5" customHeight="1">
      <c r="A85" s="9"/>
      <c r="B85" s="10" t="s">
        <v>158</v>
      </c>
      <c r="C85" s="11" t="s">
        <v>226</v>
      </c>
      <c r="D85" s="12">
        <v>450</v>
      </c>
      <c r="E85" s="12">
        <v>105</v>
      </c>
      <c r="F85" s="12">
        <v>0</v>
      </c>
      <c r="G85" s="28">
        <f t="shared" si="2"/>
        <v>0</v>
      </c>
      <c r="H85" s="28">
        <f t="shared" si="3"/>
        <v>0</v>
      </c>
    </row>
    <row r="86" spans="1:8" s="13" customFormat="1" ht="31.5" customHeight="1">
      <c r="A86" s="9"/>
      <c r="B86" s="10" t="s">
        <v>228</v>
      </c>
      <c r="C86" s="11" t="s">
        <v>227</v>
      </c>
      <c r="D86" s="12">
        <v>1000</v>
      </c>
      <c r="E86" s="12">
        <v>175</v>
      </c>
      <c r="F86" s="12">
        <v>0</v>
      </c>
      <c r="G86" s="28">
        <f t="shared" si="2"/>
        <v>0</v>
      </c>
      <c r="H86" s="28">
        <f t="shared" si="3"/>
        <v>0</v>
      </c>
    </row>
    <row r="87" spans="1:8" s="13" customFormat="1" ht="122.25" hidden="1" customHeight="1">
      <c r="A87" s="9"/>
      <c r="B87" s="10" t="s">
        <v>284</v>
      </c>
      <c r="C87" s="11" t="s">
        <v>229</v>
      </c>
      <c r="D87" s="12">
        <f>1000-1000</f>
        <v>0</v>
      </c>
      <c r="E87" s="12">
        <f>175-175</f>
        <v>0</v>
      </c>
      <c r="F87" s="12">
        <v>0</v>
      </c>
      <c r="G87" s="28" t="e">
        <f t="shared" si="2"/>
        <v>#DIV/0!</v>
      </c>
      <c r="H87" s="28" t="e">
        <f t="shared" si="3"/>
        <v>#DIV/0!</v>
      </c>
    </row>
    <row r="88" spans="1:8" s="13" customFormat="1" ht="124.5" customHeight="1">
      <c r="A88" s="9"/>
      <c r="B88" s="17" t="s">
        <v>284</v>
      </c>
      <c r="C88" s="11" t="s">
        <v>230</v>
      </c>
      <c r="D88" s="12">
        <f>9000+1000</f>
        <v>10000</v>
      </c>
      <c r="E88" s="12">
        <f>4275+175</f>
        <v>4450</v>
      </c>
      <c r="F88" s="12">
        <v>0</v>
      </c>
      <c r="G88" s="28">
        <f t="shared" si="2"/>
        <v>0</v>
      </c>
      <c r="H88" s="28">
        <f t="shared" si="3"/>
        <v>0</v>
      </c>
    </row>
    <row r="89" spans="1:8" s="13" customFormat="1" ht="52.5" hidden="1" customHeight="1">
      <c r="A89" s="9"/>
      <c r="B89" s="17" t="s">
        <v>108</v>
      </c>
      <c r="C89" s="11" t="s">
        <v>231</v>
      </c>
      <c r="D89" s="12">
        <f>D90</f>
        <v>2358.1999999999998</v>
      </c>
      <c r="E89" s="12">
        <f>E90</f>
        <v>81.3</v>
      </c>
      <c r="F89" s="12">
        <f>F90</f>
        <v>41.7</v>
      </c>
      <c r="G89" s="28">
        <f t="shared" si="2"/>
        <v>1.7682978542956494E-2</v>
      </c>
      <c r="H89" s="28">
        <f t="shared" si="3"/>
        <v>0.51291512915129156</v>
      </c>
    </row>
    <row r="90" spans="1:8" s="13" customFormat="1" ht="65.25" customHeight="1">
      <c r="A90" s="9"/>
      <c r="B90" s="17" t="s">
        <v>233</v>
      </c>
      <c r="C90" s="11" t="s">
        <v>232</v>
      </c>
      <c r="D90" s="12">
        <v>2358.1999999999998</v>
      </c>
      <c r="E90" s="12">
        <v>81.3</v>
      </c>
      <c r="F90" s="12">
        <v>41.7</v>
      </c>
      <c r="G90" s="28">
        <f t="shared" si="2"/>
        <v>1.7682978542956494E-2</v>
      </c>
      <c r="H90" s="28">
        <f t="shared" si="3"/>
        <v>0.51291512915129156</v>
      </c>
    </row>
    <row r="91" spans="1:8" s="13" customFormat="1" ht="51.75" hidden="1" customHeight="1">
      <c r="A91" s="9"/>
      <c r="B91" s="17" t="s">
        <v>234</v>
      </c>
      <c r="C91" s="11" t="s">
        <v>235</v>
      </c>
      <c r="D91" s="12">
        <f>SUM(D92:D95)</f>
        <v>1100</v>
      </c>
      <c r="E91" s="12">
        <f>SUM(E92:E95)</f>
        <v>294.3</v>
      </c>
      <c r="F91" s="12">
        <f>SUM(F92:F95)</f>
        <v>71</v>
      </c>
      <c r="G91" s="28">
        <f t="shared" si="2"/>
        <v>6.4545454545454545E-2</v>
      </c>
      <c r="H91" s="28">
        <f t="shared" si="3"/>
        <v>0.24125042473666325</v>
      </c>
    </row>
    <row r="92" spans="1:8" s="13" customFormat="1" ht="39.75" customHeight="1">
      <c r="A92" s="9"/>
      <c r="B92" s="17" t="s">
        <v>281</v>
      </c>
      <c r="C92" s="11" t="s">
        <v>123</v>
      </c>
      <c r="D92" s="12">
        <v>500</v>
      </c>
      <c r="E92" s="12">
        <v>294.3</v>
      </c>
      <c r="F92" s="12">
        <v>71</v>
      </c>
      <c r="G92" s="28">
        <f t="shared" si="2"/>
        <v>0.14199999999999999</v>
      </c>
      <c r="H92" s="28">
        <f t="shared" si="3"/>
        <v>0.24125042473666325</v>
      </c>
    </row>
    <row r="93" spans="1:8" s="13" customFormat="1" ht="66.75" hidden="1" customHeight="1">
      <c r="A93" s="9"/>
      <c r="B93" s="17" t="s">
        <v>125</v>
      </c>
      <c r="C93" s="11" t="s">
        <v>124</v>
      </c>
      <c r="D93" s="12">
        <v>0</v>
      </c>
      <c r="E93" s="12">
        <v>0</v>
      </c>
      <c r="F93" s="12">
        <v>0</v>
      </c>
      <c r="G93" s="28" t="e">
        <f t="shared" si="2"/>
        <v>#DIV/0!</v>
      </c>
      <c r="H93" s="28" t="e">
        <f t="shared" si="3"/>
        <v>#DIV/0!</v>
      </c>
    </row>
    <row r="94" spans="1:8" s="13" customFormat="1" ht="40.5" customHeight="1">
      <c r="A94" s="9"/>
      <c r="B94" s="17" t="s">
        <v>282</v>
      </c>
      <c r="C94" s="11" t="s">
        <v>124</v>
      </c>
      <c r="D94" s="12">
        <v>300</v>
      </c>
      <c r="E94" s="12">
        <v>0</v>
      </c>
      <c r="F94" s="12">
        <v>0</v>
      </c>
      <c r="G94" s="28">
        <f t="shared" si="2"/>
        <v>0</v>
      </c>
      <c r="H94" s="28">
        <v>0</v>
      </c>
    </row>
    <row r="95" spans="1:8" s="13" customFormat="1" ht="42" customHeight="1">
      <c r="A95" s="9"/>
      <c r="B95" s="10" t="s">
        <v>283</v>
      </c>
      <c r="C95" s="11" t="s">
        <v>236</v>
      </c>
      <c r="D95" s="12">
        <v>300</v>
      </c>
      <c r="E95" s="12">
        <v>0</v>
      </c>
      <c r="F95" s="12">
        <v>0</v>
      </c>
      <c r="G95" s="28">
        <f t="shared" si="2"/>
        <v>0</v>
      </c>
      <c r="H95" s="28">
        <v>0</v>
      </c>
    </row>
    <row r="96" spans="1:8" ht="65.25" hidden="1" customHeight="1">
      <c r="A96" s="8"/>
      <c r="B96" s="10" t="s">
        <v>209</v>
      </c>
      <c r="C96" s="11" t="s">
        <v>156</v>
      </c>
      <c r="D96" s="12">
        <f>D97</f>
        <v>0</v>
      </c>
      <c r="E96" s="12">
        <f>E97</f>
        <v>0</v>
      </c>
      <c r="F96" s="12">
        <f>F97</f>
        <v>0</v>
      </c>
      <c r="G96" s="27" t="e">
        <f t="shared" si="2"/>
        <v>#DIV/0!</v>
      </c>
      <c r="H96" s="27" t="e">
        <f t="shared" si="3"/>
        <v>#DIV/0!</v>
      </c>
    </row>
    <row r="97" spans="1:8" ht="36.75" hidden="1" customHeight="1">
      <c r="A97" s="8"/>
      <c r="B97" s="10" t="s">
        <v>158</v>
      </c>
      <c r="C97" s="11" t="s">
        <v>157</v>
      </c>
      <c r="D97" s="12"/>
      <c r="E97" s="12"/>
      <c r="F97" s="12">
        <v>0</v>
      </c>
      <c r="G97" s="27" t="e">
        <f t="shared" si="2"/>
        <v>#DIV/0!</v>
      </c>
      <c r="H97" s="27" t="e">
        <f t="shared" si="3"/>
        <v>#DIV/0!</v>
      </c>
    </row>
    <row r="98" spans="1:8" ht="36.75" customHeight="1">
      <c r="A98" s="8" t="s">
        <v>27</v>
      </c>
      <c r="B98" s="2" t="s">
        <v>66</v>
      </c>
      <c r="C98" s="3"/>
      <c r="D98" s="4">
        <f>D99</f>
        <v>250</v>
      </c>
      <c r="E98" s="4">
        <f>E99</f>
        <v>85</v>
      </c>
      <c r="F98" s="4">
        <f>F99</f>
        <v>85</v>
      </c>
      <c r="G98" s="27">
        <f t="shared" si="2"/>
        <v>0.34</v>
      </c>
      <c r="H98" s="27">
        <f t="shared" si="3"/>
        <v>1</v>
      </c>
    </row>
    <row r="99" spans="1:8" ht="37.5" customHeight="1">
      <c r="A99" s="8"/>
      <c r="B99" s="2" t="s">
        <v>49</v>
      </c>
      <c r="C99" s="3" t="s">
        <v>79</v>
      </c>
      <c r="D99" s="4">
        <v>250</v>
      </c>
      <c r="E99" s="4">
        <v>85</v>
      </c>
      <c r="F99" s="4">
        <v>85</v>
      </c>
      <c r="G99" s="27">
        <f t="shared" si="2"/>
        <v>0.34</v>
      </c>
      <c r="H99" s="27">
        <f t="shared" si="3"/>
        <v>1</v>
      </c>
    </row>
    <row r="100" spans="1:8" ht="46.5" hidden="1" customHeight="1">
      <c r="A100" s="8"/>
      <c r="B100" s="10" t="s">
        <v>165</v>
      </c>
      <c r="C100" s="11" t="s">
        <v>164</v>
      </c>
      <c r="D100" s="12"/>
      <c r="E100" s="12"/>
      <c r="F100" s="12"/>
      <c r="G100" s="27" t="e">
        <f t="shared" si="2"/>
        <v>#DIV/0!</v>
      </c>
      <c r="H100" s="27" t="e">
        <f t="shared" si="3"/>
        <v>#DIV/0!</v>
      </c>
    </row>
    <row r="101" spans="1:8" ht="30.75" customHeight="1">
      <c r="A101" s="8" t="s">
        <v>28</v>
      </c>
      <c r="B101" s="2" t="s">
        <v>13</v>
      </c>
      <c r="C101" s="3"/>
      <c r="D101" s="4">
        <f>D102+D107+D117</f>
        <v>36718.866999999998</v>
      </c>
      <c r="E101" s="4">
        <f>E102+E107+E117</f>
        <v>9835.766999999998</v>
      </c>
      <c r="F101" s="4">
        <f>F102+F107+F117</f>
        <v>8082.4670000000006</v>
      </c>
      <c r="G101" s="27">
        <f t="shared" si="2"/>
        <v>0.22011754883395507</v>
      </c>
      <c r="H101" s="27">
        <f t="shared" si="3"/>
        <v>0.82174242232456318</v>
      </c>
    </row>
    <row r="102" spans="1:8" ht="21.75" customHeight="1">
      <c r="A102" s="8" t="s">
        <v>29</v>
      </c>
      <c r="B102" s="22" t="s">
        <v>288</v>
      </c>
      <c r="C102" s="3"/>
      <c r="D102" s="4">
        <f>D105+D104+D103+D106</f>
        <v>1052</v>
      </c>
      <c r="E102" s="4">
        <f>E105+E104+E103+E106</f>
        <v>226</v>
      </c>
      <c r="F102" s="4">
        <f>F105+F104+F103+F106</f>
        <v>173.6</v>
      </c>
      <c r="G102" s="27">
        <f t="shared" si="2"/>
        <v>0.16501901140684411</v>
      </c>
      <c r="H102" s="27">
        <f t="shared" si="3"/>
        <v>0.768141592920354</v>
      </c>
    </row>
    <row r="103" spans="1:8" s="13" customFormat="1" ht="70.5" customHeight="1">
      <c r="A103" s="9"/>
      <c r="B103" s="10" t="s">
        <v>75</v>
      </c>
      <c r="C103" s="11" t="s">
        <v>76</v>
      </c>
      <c r="D103" s="12">
        <v>700</v>
      </c>
      <c r="E103" s="12">
        <v>222.5</v>
      </c>
      <c r="F103" s="12">
        <v>173.6</v>
      </c>
      <c r="G103" s="28">
        <f t="shared" ref="G103:G166" si="4">F103/D103</f>
        <v>0.248</v>
      </c>
      <c r="H103" s="28">
        <f t="shared" ref="H103:H166" si="5">F103/E103</f>
        <v>0.78022471910112356</v>
      </c>
    </row>
    <row r="104" spans="1:8" s="13" customFormat="1" ht="64.5" hidden="1" customHeight="1">
      <c r="A104" s="9"/>
      <c r="B104" s="10" t="s">
        <v>105</v>
      </c>
      <c r="C104" s="11" t="s">
        <v>104</v>
      </c>
      <c r="D104" s="12"/>
      <c r="E104" s="12"/>
      <c r="F104" s="12"/>
      <c r="G104" s="28" t="e">
        <f t="shared" si="4"/>
        <v>#DIV/0!</v>
      </c>
      <c r="H104" s="28" t="e">
        <f t="shared" si="5"/>
        <v>#DIV/0!</v>
      </c>
    </row>
    <row r="105" spans="1:8" s="13" customFormat="1" ht="37.5" customHeight="1">
      <c r="A105" s="9"/>
      <c r="B105" s="10" t="s">
        <v>62</v>
      </c>
      <c r="C105" s="11" t="s">
        <v>77</v>
      </c>
      <c r="D105" s="12">
        <v>262</v>
      </c>
      <c r="E105" s="12">
        <v>3.5</v>
      </c>
      <c r="F105" s="12">
        <v>0</v>
      </c>
      <c r="G105" s="28">
        <f t="shared" si="4"/>
        <v>0</v>
      </c>
      <c r="H105" s="28">
        <f t="shared" si="5"/>
        <v>0</v>
      </c>
    </row>
    <row r="106" spans="1:8" s="13" customFormat="1" ht="49.5" customHeight="1">
      <c r="A106" s="9"/>
      <c r="B106" s="10" t="s">
        <v>119</v>
      </c>
      <c r="C106" s="11" t="s">
        <v>118</v>
      </c>
      <c r="D106" s="12">
        <v>90</v>
      </c>
      <c r="E106" s="12">
        <v>0</v>
      </c>
      <c r="F106" s="12">
        <v>0</v>
      </c>
      <c r="G106" s="28">
        <f t="shared" si="4"/>
        <v>0</v>
      </c>
      <c r="H106" s="28">
        <v>0</v>
      </c>
    </row>
    <row r="107" spans="1:8" ht="27" customHeight="1">
      <c r="A107" s="8" t="s">
        <v>30</v>
      </c>
      <c r="B107" s="22" t="s">
        <v>71</v>
      </c>
      <c r="C107" s="3"/>
      <c r="D107" s="4">
        <f>D108</f>
        <v>4198</v>
      </c>
      <c r="E107" s="4">
        <f>E108</f>
        <v>306</v>
      </c>
      <c r="F107" s="4">
        <f>F108</f>
        <v>0</v>
      </c>
      <c r="G107" s="27">
        <f t="shared" si="4"/>
        <v>0</v>
      </c>
      <c r="H107" s="27">
        <f t="shared" si="5"/>
        <v>0</v>
      </c>
    </row>
    <row r="108" spans="1:8" s="13" customFormat="1" ht="36.75" hidden="1" customHeight="1">
      <c r="A108" s="9"/>
      <c r="B108" s="2" t="s">
        <v>91</v>
      </c>
      <c r="C108" s="11" t="s">
        <v>81</v>
      </c>
      <c r="D108" s="12">
        <f>SUM(D109:D116)</f>
        <v>4198</v>
      </c>
      <c r="E108" s="12">
        <f>SUM(E109:E116)</f>
        <v>306</v>
      </c>
      <c r="F108" s="12">
        <f>SUM(F109:F116)</f>
        <v>0</v>
      </c>
      <c r="G108" s="27">
        <f t="shared" si="4"/>
        <v>0</v>
      </c>
      <c r="H108" s="27">
        <f t="shared" si="5"/>
        <v>0</v>
      </c>
    </row>
    <row r="109" spans="1:8" s="13" customFormat="1" ht="54.75" customHeight="1">
      <c r="A109" s="9"/>
      <c r="B109" s="10" t="s">
        <v>238</v>
      </c>
      <c r="C109" s="11" t="s">
        <v>237</v>
      </c>
      <c r="D109" s="12">
        <v>500</v>
      </c>
      <c r="E109" s="12">
        <v>100</v>
      </c>
      <c r="F109" s="12">
        <v>0</v>
      </c>
      <c r="G109" s="28">
        <f t="shared" si="4"/>
        <v>0</v>
      </c>
      <c r="H109" s="28">
        <f t="shared" si="5"/>
        <v>0</v>
      </c>
    </row>
    <row r="110" spans="1:8" s="13" customFormat="1" ht="47.25" customHeight="1">
      <c r="A110" s="9"/>
      <c r="B110" s="10" t="s">
        <v>240</v>
      </c>
      <c r="C110" s="11" t="s">
        <v>239</v>
      </c>
      <c r="D110" s="12">
        <v>1799.6</v>
      </c>
      <c r="E110" s="12">
        <v>0</v>
      </c>
      <c r="F110" s="12">
        <v>0</v>
      </c>
      <c r="G110" s="28">
        <f t="shared" si="4"/>
        <v>0</v>
      </c>
      <c r="H110" s="28">
        <v>0</v>
      </c>
    </row>
    <row r="111" spans="1:8" s="13" customFormat="1" ht="43.5" customHeight="1">
      <c r="A111" s="9"/>
      <c r="B111" s="10" t="s">
        <v>241</v>
      </c>
      <c r="C111" s="11" t="s">
        <v>242</v>
      </c>
      <c r="D111" s="12">
        <v>100</v>
      </c>
      <c r="E111" s="12">
        <v>0</v>
      </c>
      <c r="F111" s="12">
        <v>0</v>
      </c>
      <c r="G111" s="28">
        <f t="shared" si="4"/>
        <v>0</v>
      </c>
      <c r="H111" s="28">
        <v>0</v>
      </c>
    </row>
    <row r="112" spans="1:8" s="13" customFormat="1" ht="51" customHeight="1">
      <c r="A112" s="9"/>
      <c r="B112" s="10" t="s">
        <v>244</v>
      </c>
      <c r="C112" s="11" t="s">
        <v>243</v>
      </c>
      <c r="D112" s="12">
        <v>1200.4000000000001</v>
      </c>
      <c r="E112" s="12">
        <v>0</v>
      </c>
      <c r="F112" s="12">
        <v>0</v>
      </c>
      <c r="G112" s="28">
        <f t="shared" si="4"/>
        <v>0</v>
      </c>
      <c r="H112" s="28">
        <v>0</v>
      </c>
    </row>
    <row r="113" spans="1:8" s="13" customFormat="1" ht="39" hidden="1" customHeight="1">
      <c r="A113" s="9"/>
      <c r="B113" s="10" t="s">
        <v>246</v>
      </c>
      <c r="C113" s="11" t="s">
        <v>245</v>
      </c>
      <c r="D113" s="12"/>
      <c r="E113" s="12"/>
      <c r="F113" s="12"/>
      <c r="G113" s="28" t="e">
        <f t="shared" si="4"/>
        <v>#DIV/0!</v>
      </c>
      <c r="H113" s="28" t="e">
        <f t="shared" si="5"/>
        <v>#DIV/0!</v>
      </c>
    </row>
    <row r="114" spans="1:8" s="13" customFormat="1" ht="34.5" hidden="1" customHeight="1">
      <c r="A114" s="9"/>
      <c r="B114" s="10" t="s">
        <v>190</v>
      </c>
      <c r="C114" s="26" t="s">
        <v>188</v>
      </c>
      <c r="D114" s="12"/>
      <c r="E114" s="12"/>
      <c r="F114" s="12"/>
      <c r="G114" s="28" t="e">
        <f t="shared" si="4"/>
        <v>#DIV/0!</v>
      </c>
      <c r="H114" s="28" t="e">
        <f t="shared" si="5"/>
        <v>#DIV/0!</v>
      </c>
    </row>
    <row r="115" spans="1:8" s="13" customFormat="1" ht="31.5" hidden="1" customHeight="1">
      <c r="A115" s="9"/>
      <c r="B115" s="10" t="s">
        <v>191</v>
      </c>
      <c r="C115" s="26" t="s">
        <v>189</v>
      </c>
      <c r="D115" s="12"/>
      <c r="E115" s="12"/>
      <c r="F115" s="12"/>
      <c r="G115" s="28" t="e">
        <f t="shared" si="4"/>
        <v>#DIV/0!</v>
      </c>
      <c r="H115" s="28" t="e">
        <f t="shared" si="5"/>
        <v>#DIV/0!</v>
      </c>
    </row>
    <row r="116" spans="1:8" s="13" customFormat="1" ht="90" customHeight="1">
      <c r="A116" s="9"/>
      <c r="B116" s="10" t="s">
        <v>256</v>
      </c>
      <c r="C116" s="26" t="s">
        <v>255</v>
      </c>
      <c r="D116" s="12">
        <v>598</v>
      </c>
      <c r="E116" s="12">
        <v>206</v>
      </c>
      <c r="F116" s="12">
        <v>0</v>
      </c>
      <c r="G116" s="28">
        <f t="shared" si="4"/>
        <v>0</v>
      </c>
      <c r="H116" s="28">
        <f t="shared" si="5"/>
        <v>0</v>
      </c>
    </row>
    <row r="117" spans="1:8" ht="24" customHeight="1">
      <c r="A117" s="8" t="s">
        <v>14</v>
      </c>
      <c r="B117" s="2" t="s">
        <v>294</v>
      </c>
      <c r="C117" s="3"/>
      <c r="D117" s="4">
        <f>D118+D142</f>
        <v>31468.866999999998</v>
      </c>
      <c r="E117" s="4">
        <f>E118+E142+E153</f>
        <v>9303.766999999998</v>
      </c>
      <c r="F117" s="4">
        <f>F118+F142+F153</f>
        <v>7908.8670000000002</v>
      </c>
      <c r="G117" s="27">
        <f t="shared" si="4"/>
        <v>0.25132353827673554</v>
      </c>
      <c r="H117" s="27">
        <f t="shared" si="5"/>
        <v>0.85007148179871683</v>
      </c>
    </row>
    <row r="118" spans="1:8" s="13" customFormat="1" ht="51.75" hidden="1" customHeight="1">
      <c r="A118" s="8"/>
      <c r="B118" s="2" t="s">
        <v>209</v>
      </c>
      <c r="C118" s="3" t="s">
        <v>147</v>
      </c>
      <c r="D118" s="4">
        <f>SUM(D119:D141)</f>
        <v>25195.967000000001</v>
      </c>
      <c r="E118" s="4">
        <f t="shared" ref="E118:F118" si="6">SUM(E119:E141)</f>
        <v>8965.9669999999987</v>
      </c>
      <c r="F118" s="4">
        <f t="shared" si="6"/>
        <v>7908.8670000000002</v>
      </c>
      <c r="G118" s="27">
        <f t="shared" si="4"/>
        <v>0.31389416409380122</v>
      </c>
      <c r="H118" s="27">
        <f t="shared" si="5"/>
        <v>0.88209860687642516</v>
      </c>
    </row>
    <row r="119" spans="1:8" s="13" customFormat="1" ht="36" customHeight="1">
      <c r="A119" s="9"/>
      <c r="B119" s="10" t="s">
        <v>200</v>
      </c>
      <c r="C119" s="18" t="s">
        <v>192</v>
      </c>
      <c r="D119" s="12">
        <v>250</v>
      </c>
      <c r="E119" s="12">
        <v>60</v>
      </c>
      <c r="F119" s="12">
        <v>0</v>
      </c>
      <c r="G119" s="28">
        <f t="shared" si="4"/>
        <v>0</v>
      </c>
      <c r="H119" s="28">
        <f t="shared" si="5"/>
        <v>0</v>
      </c>
    </row>
    <row r="120" spans="1:8" s="13" customFormat="1" ht="33.75" customHeight="1">
      <c r="A120" s="9"/>
      <c r="B120" s="10" t="s">
        <v>201</v>
      </c>
      <c r="C120" s="18" t="s">
        <v>193</v>
      </c>
      <c r="D120" s="12">
        <v>300</v>
      </c>
      <c r="E120" s="12">
        <v>300</v>
      </c>
      <c r="F120" s="12">
        <v>299.60000000000002</v>
      </c>
      <c r="G120" s="28">
        <f t="shared" si="4"/>
        <v>0.9986666666666667</v>
      </c>
      <c r="H120" s="28">
        <f t="shared" si="5"/>
        <v>0.9986666666666667</v>
      </c>
    </row>
    <row r="121" spans="1:8" s="13" customFormat="1" ht="36.75" customHeight="1">
      <c r="A121" s="9"/>
      <c r="B121" s="10" t="s">
        <v>133</v>
      </c>
      <c r="C121" s="18" t="s">
        <v>132</v>
      </c>
      <c r="D121" s="12">
        <v>200</v>
      </c>
      <c r="E121" s="12">
        <v>50</v>
      </c>
      <c r="F121" s="12">
        <v>0</v>
      </c>
      <c r="G121" s="28">
        <f t="shared" si="4"/>
        <v>0</v>
      </c>
      <c r="H121" s="28">
        <f t="shared" si="5"/>
        <v>0</v>
      </c>
    </row>
    <row r="122" spans="1:8" s="13" customFormat="1" ht="27.75" customHeight="1">
      <c r="A122" s="9"/>
      <c r="B122" s="10" t="s">
        <v>135</v>
      </c>
      <c r="C122" s="18" t="s">
        <v>134</v>
      </c>
      <c r="D122" s="12">
        <v>700</v>
      </c>
      <c r="E122" s="12">
        <v>0</v>
      </c>
      <c r="F122" s="12">
        <v>0</v>
      </c>
      <c r="G122" s="28">
        <f t="shared" si="4"/>
        <v>0</v>
      </c>
      <c r="H122" s="28">
        <v>0</v>
      </c>
    </row>
    <row r="123" spans="1:8" s="13" customFormat="1" ht="38.25" customHeight="1">
      <c r="A123" s="9"/>
      <c r="B123" s="10" t="s">
        <v>149</v>
      </c>
      <c r="C123" s="18" t="s">
        <v>148</v>
      </c>
      <c r="D123" s="12">
        <v>270</v>
      </c>
      <c r="E123" s="12">
        <v>60</v>
      </c>
      <c r="F123" s="12">
        <v>0</v>
      </c>
      <c r="G123" s="28">
        <f t="shared" si="4"/>
        <v>0</v>
      </c>
      <c r="H123" s="28">
        <f t="shared" si="5"/>
        <v>0</v>
      </c>
    </row>
    <row r="124" spans="1:8" s="13" customFormat="1" ht="34.5" customHeight="1">
      <c r="A124" s="9"/>
      <c r="B124" s="10" t="s">
        <v>151</v>
      </c>
      <c r="C124" s="18" t="s">
        <v>150</v>
      </c>
      <c r="D124" s="12">
        <v>30</v>
      </c>
      <c r="E124" s="12">
        <v>7</v>
      </c>
      <c r="F124" s="12">
        <v>0</v>
      </c>
      <c r="G124" s="28">
        <f t="shared" si="4"/>
        <v>0</v>
      </c>
      <c r="H124" s="28">
        <f t="shared" si="5"/>
        <v>0</v>
      </c>
    </row>
    <row r="125" spans="1:8" s="13" customFormat="1" ht="37.5" customHeight="1">
      <c r="A125" s="9"/>
      <c r="B125" s="10" t="s">
        <v>137</v>
      </c>
      <c r="C125" s="18" t="s">
        <v>136</v>
      </c>
      <c r="D125" s="12">
        <v>14500</v>
      </c>
      <c r="E125" s="12">
        <v>5815.2</v>
      </c>
      <c r="F125" s="12">
        <v>5528</v>
      </c>
      <c r="G125" s="28">
        <f t="shared" si="4"/>
        <v>0.38124137931034485</v>
      </c>
      <c r="H125" s="28">
        <f t="shared" si="5"/>
        <v>0.9506121887467327</v>
      </c>
    </row>
    <row r="126" spans="1:8" s="13" customFormat="1" ht="52.5" hidden="1" customHeight="1">
      <c r="A126" s="9"/>
      <c r="B126" s="10" t="s">
        <v>139</v>
      </c>
      <c r="C126" s="18" t="s">
        <v>138</v>
      </c>
      <c r="D126" s="12">
        <v>0</v>
      </c>
      <c r="E126" s="12">
        <v>0</v>
      </c>
      <c r="F126" s="12">
        <v>0</v>
      </c>
      <c r="G126" s="28" t="e">
        <f t="shared" si="4"/>
        <v>#DIV/0!</v>
      </c>
      <c r="H126" s="28" t="e">
        <f t="shared" si="5"/>
        <v>#DIV/0!</v>
      </c>
    </row>
    <row r="127" spans="1:8" s="13" customFormat="1" ht="26.25" customHeight="1">
      <c r="A127" s="9"/>
      <c r="B127" s="10" t="s">
        <v>141</v>
      </c>
      <c r="C127" s="18" t="s">
        <v>140</v>
      </c>
      <c r="D127" s="12">
        <v>100</v>
      </c>
      <c r="E127" s="12">
        <v>51</v>
      </c>
      <c r="F127" s="12">
        <v>51</v>
      </c>
      <c r="G127" s="28">
        <f t="shared" si="4"/>
        <v>0.51</v>
      </c>
      <c r="H127" s="28">
        <f t="shared" si="5"/>
        <v>1</v>
      </c>
    </row>
    <row r="128" spans="1:8" s="13" customFormat="1" ht="33.75" customHeight="1">
      <c r="A128" s="9"/>
      <c r="B128" s="10" t="s">
        <v>143</v>
      </c>
      <c r="C128" s="18" t="s">
        <v>142</v>
      </c>
      <c r="D128" s="12">
        <v>5500</v>
      </c>
      <c r="E128" s="12">
        <v>1698.6</v>
      </c>
      <c r="F128" s="12">
        <v>1687.8</v>
      </c>
      <c r="G128" s="28">
        <f t="shared" si="4"/>
        <v>0.30687272727272724</v>
      </c>
      <c r="H128" s="28">
        <f t="shared" si="5"/>
        <v>0.99364182267749912</v>
      </c>
    </row>
    <row r="129" spans="1:8" s="13" customFormat="1" ht="36" customHeight="1">
      <c r="A129" s="9"/>
      <c r="B129" s="10" t="s">
        <v>202</v>
      </c>
      <c r="C129" s="18" t="s">
        <v>144</v>
      </c>
      <c r="D129" s="12">
        <v>1450</v>
      </c>
      <c r="E129" s="12">
        <v>449.2</v>
      </c>
      <c r="F129" s="12">
        <v>198.5</v>
      </c>
      <c r="G129" s="28">
        <f t="shared" si="4"/>
        <v>0.13689655172413792</v>
      </c>
      <c r="H129" s="28">
        <f t="shared" si="5"/>
        <v>0.44189670525378449</v>
      </c>
    </row>
    <row r="130" spans="1:8" s="13" customFormat="1" ht="33.75" customHeight="1">
      <c r="A130" s="9"/>
      <c r="B130" s="10" t="s">
        <v>146</v>
      </c>
      <c r="C130" s="18" t="s">
        <v>145</v>
      </c>
      <c r="D130" s="12">
        <v>15</v>
      </c>
      <c r="E130" s="12">
        <v>0</v>
      </c>
      <c r="F130" s="12">
        <v>0</v>
      </c>
      <c r="G130" s="28">
        <f t="shared" si="4"/>
        <v>0</v>
      </c>
      <c r="H130" s="28">
        <v>0</v>
      </c>
    </row>
    <row r="131" spans="1:8" s="13" customFormat="1" ht="36" customHeight="1">
      <c r="A131" s="9"/>
      <c r="B131" s="10" t="s">
        <v>174</v>
      </c>
      <c r="C131" s="18" t="s">
        <v>173</v>
      </c>
      <c r="D131" s="12">
        <v>100</v>
      </c>
      <c r="E131" s="12">
        <v>30</v>
      </c>
      <c r="F131" s="12">
        <v>0</v>
      </c>
      <c r="G131" s="28">
        <f t="shared" si="4"/>
        <v>0</v>
      </c>
      <c r="H131" s="28">
        <f t="shared" si="5"/>
        <v>0</v>
      </c>
    </row>
    <row r="132" spans="1:8" s="13" customFormat="1" ht="37.5" hidden="1" customHeight="1">
      <c r="A132" s="9"/>
      <c r="B132" s="10" t="s">
        <v>203</v>
      </c>
      <c r="C132" s="18" t="s">
        <v>194</v>
      </c>
      <c r="D132" s="12">
        <v>0</v>
      </c>
      <c r="E132" s="12">
        <v>0</v>
      </c>
      <c r="F132" s="12">
        <v>0</v>
      </c>
      <c r="G132" s="28" t="e">
        <f t="shared" si="4"/>
        <v>#DIV/0!</v>
      </c>
      <c r="H132" s="28" t="e">
        <f t="shared" si="5"/>
        <v>#DIV/0!</v>
      </c>
    </row>
    <row r="133" spans="1:8" s="13" customFormat="1" ht="18.75" customHeight="1">
      <c r="A133" s="9"/>
      <c r="B133" s="10" t="s">
        <v>204</v>
      </c>
      <c r="C133" s="18" t="s">
        <v>195</v>
      </c>
      <c r="D133" s="12">
        <v>1000</v>
      </c>
      <c r="E133" s="12">
        <v>250</v>
      </c>
      <c r="F133" s="12">
        <v>0</v>
      </c>
      <c r="G133" s="28">
        <f t="shared" si="4"/>
        <v>0</v>
      </c>
      <c r="H133" s="28">
        <f t="shared" si="5"/>
        <v>0</v>
      </c>
    </row>
    <row r="134" spans="1:8" s="13" customFormat="1" ht="18.75" customHeight="1">
      <c r="A134" s="9"/>
      <c r="B134" s="10" t="s">
        <v>205</v>
      </c>
      <c r="C134" s="18" t="s">
        <v>196</v>
      </c>
      <c r="D134" s="12">
        <v>100.56699999999999</v>
      </c>
      <c r="E134" s="12">
        <v>100.56699999999999</v>
      </c>
      <c r="F134" s="12">
        <v>100.56699999999999</v>
      </c>
      <c r="G134" s="28">
        <f t="shared" si="4"/>
        <v>1</v>
      </c>
      <c r="H134" s="28">
        <f t="shared" si="5"/>
        <v>1</v>
      </c>
    </row>
    <row r="135" spans="1:8" s="13" customFormat="1" ht="55.5" hidden="1" customHeight="1">
      <c r="A135" s="9"/>
      <c r="B135" s="10" t="s">
        <v>206</v>
      </c>
      <c r="C135" s="18" t="s">
        <v>197</v>
      </c>
      <c r="D135" s="12">
        <v>0</v>
      </c>
      <c r="E135" s="12">
        <v>0</v>
      </c>
      <c r="F135" s="12">
        <v>0</v>
      </c>
      <c r="G135" s="28" t="e">
        <f t="shared" si="4"/>
        <v>#DIV/0!</v>
      </c>
      <c r="H135" s="28" t="e">
        <f t="shared" si="5"/>
        <v>#DIV/0!</v>
      </c>
    </row>
    <row r="136" spans="1:8" s="13" customFormat="1" ht="69" customHeight="1">
      <c r="A136" s="9"/>
      <c r="B136" s="10" t="s">
        <v>293</v>
      </c>
      <c r="C136" s="18" t="s">
        <v>198</v>
      </c>
      <c r="D136" s="12">
        <v>149.4</v>
      </c>
      <c r="E136" s="12">
        <v>44.4</v>
      </c>
      <c r="F136" s="12">
        <v>0</v>
      </c>
      <c r="G136" s="28">
        <f t="shared" si="4"/>
        <v>0</v>
      </c>
      <c r="H136" s="28">
        <f t="shared" si="5"/>
        <v>0</v>
      </c>
    </row>
    <row r="137" spans="1:8" s="13" customFormat="1" ht="39" customHeight="1">
      <c r="A137" s="9"/>
      <c r="B137" s="10" t="s">
        <v>207</v>
      </c>
      <c r="C137" s="18" t="s">
        <v>199</v>
      </c>
      <c r="D137" s="12">
        <v>100</v>
      </c>
      <c r="E137" s="12">
        <v>50</v>
      </c>
      <c r="F137" s="12">
        <v>43.4</v>
      </c>
      <c r="G137" s="28">
        <f t="shared" si="4"/>
        <v>0.434</v>
      </c>
      <c r="H137" s="28">
        <f t="shared" si="5"/>
        <v>0.86799999999999999</v>
      </c>
    </row>
    <row r="138" spans="1:8" s="13" customFormat="1" ht="39" hidden="1" customHeight="1">
      <c r="A138" s="9"/>
      <c r="B138" s="10" t="s">
        <v>153</v>
      </c>
      <c r="C138" s="18" t="s">
        <v>152</v>
      </c>
      <c r="D138" s="12">
        <v>0</v>
      </c>
      <c r="E138" s="12">
        <v>0</v>
      </c>
      <c r="F138" s="12">
        <v>0</v>
      </c>
      <c r="G138" s="28" t="e">
        <f t="shared" si="4"/>
        <v>#DIV/0!</v>
      </c>
      <c r="H138" s="28" t="e">
        <f t="shared" si="5"/>
        <v>#DIV/0!</v>
      </c>
    </row>
    <row r="139" spans="1:8" s="13" customFormat="1" ht="56.25" customHeight="1">
      <c r="A139" s="9"/>
      <c r="B139" s="10" t="s">
        <v>292</v>
      </c>
      <c r="C139" s="18" t="s">
        <v>257</v>
      </c>
      <c r="D139" s="12">
        <f>200+151+80</f>
        <v>431</v>
      </c>
      <c r="E139" s="12">
        <v>0</v>
      </c>
      <c r="F139" s="12">
        <v>0</v>
      </c>
      <c r="G139" s="28">
        <f t="shared" si="4"/>
        <v>0</v>
      </c>
      <c r="H139" s="28">
        <v>0</v>
      </c>
    </row>
    <row r="140" spans="1:8" s="13" customFormat="1" ht="84.75" hidden="1" customHeight="1">
      <c r="A140" s="9"/>
      <c r="B140" s="10" t="s">
        <v>260</v>
      </c>
      <c r="C140" s="18" t="s">
        <v>258</v>
      </c>
      <c r="D140" s="12">
        <f>151-151</f>
        <v>0</v>
      </c>
      <c r="E140" s="12">
        <v>0</v>
      </c>
      <c r="F140" s="12">
        <v>0</v>
      </c>
      <c r="G140" s="28" t="e">
        <f t="shared" si="4"/>
        <v>#DIV/0!</v>
      </c>
      <c r="H140" s="28">
        <v>0</v>
      </c>
    </row>
    <row r="141" spans="1:8" s="13" customFormat="1" ht="98.25" hidden="1" customHeight="1">
      <c r="A141" s="9"/>
      <c r="B141" s="10" t="s">
        <v>261</v>
      </c>
      <c r="C141" s="18" t="s">
        <v>259</v>
      </c>
      <c r="D141" s="12">
        <f>80-80</f>
        <v>0</v>
      </c>
      <c r="E141" s="12">
        <v>0</v>
      </c>
      <c r="F141" s="12">
        <v>0</v>
      </c>
      <c r="G141" s="28" t="e">
        <f t="shared" si="4"/>
        <v>#DIV/0!</v>
      </c>
      <c r="H141" s="28">
        <v>0</v>
      </c>
    </row>
    <row r="142" spans="1:8" s="13" customFormat="1" ht="68.25" hidden="1" customHeight="1">
      <c r="A142" s="9"/>
      <c r="B142" s="10" t="s">
        <v>108</v>
      </c>
      <c r="C142" s="11" t="s">
        <v>109</v>
      </c>
      <c r="D142" s="12">
        <f>D148+D146</f>
        <v>6272.9</v>
      </c>
      <c r="E142" s="12">
        <f t="shared" ref="E142:F142" si="7">E148+E146</f>
        <v>337.8</v>
      </c>
      <c r="F142" s="12">
        <f t="shared" si="7"/>
        <v>0</v>
      </c>
      <c r="G142" s="28">
        <f t="shared" si="4"/>
        <v>0</v>
      </c>
      <c r="H142" s="28">
        <f t="shared" si="5"/>
        <v>0</v>
      </c>
    </row>
    <row r="143" spans="1:8" s="13" customFormat="1" ht="75" hidden="1" customHeight="1">
      <c r="A143" s="9"/>
      <c r="B143" s="10" t="s">
        <v>161</v>
      </c>
      <c r="C143" s="11" t="s">
        <v>160</v>
      </c>
      <c r="D143" s="12"/>
      <c r="E143" s="12"/>
      <c r="F143" s="12"/>
      <c r="G143" s="28" t="e">
        <f t="shared" si="4"/>
        <v>#DIV/0!</v>
      </c>
      <c r="H143" s="28" t="e">
        <f t="shared" si="5"/>
        <v>#DIV/0!</v>
      </c>
    </row>
    <row r="144" spans="1:8" s="13" customFormat="1" ht="58.5" hidden="1" customHeight="1">
      <c r="A144" s="9"/>
      <c r="B144" s="10" t="s">
        <v>170</v>
      </c>
      <c r="C144" s="19" t="s">
        <v>159</v>
      </c>
      <c r="D144" s="12"/>
      <c r="E144" s="12"/>
      <c r="F144" s="12"/>
      <c r="G144" s="28" t="e">
        <f t="shared" si="4"/>
        <v>#DIV/0!</v>
      </c>
      <c r="H144" s="28" t="e">
        <f t="shared" si="5"/>
        <v>#DIV/0!</v>
      </c>
    </row>
    <row r="145" spans="1:8" s="13" customFormat="1" ht="57" hidden="1" customHeight="1">
      <c r="A145" s="9"/>
      <c r="B145" s="10" t="s">
        <v>169</v>
      </c>
      <c r="C145" s="19" t="s">
        <v>159</v>
      </c>
      <c r="D145" s="12"/>
      <c r="E145" s="12"/>
      <c r="F145" s="12"/>
      <c r="G145" s="28" t="e">
        <f t="shared" si="4"/>
        <v>#DIV/0!</v>
      </c>
      <c r="H145" s="28" t="e">
        <f t="shared" si="5"/>
        <v>#DIV/0!</v>
      </c>
    </row>
    <row r="146" spans="1:8" s="13" customFormat="1" ht="37.5" customHeight="1">
      <c r="A146" s="9"/>
      <c r="B146" s="10" t="s">
        <v>290</v>
      </c>
      <c r="C146" s="19">
        <v>8410000000</v>
      </c>
      <c r="D146" s="12">
        <f>D147</f>
        <v>112.8</v>
      </c>
      <c r="E146" s="12">
        <f>E147</f>
        <v>112.8</v>
      </c>
      <c r="F146" s="12">
        <f>F147</f>
        <v>0</v>
      </c>
      <c r="G146" s="28">
        <f t="shared" si="4"/>
        <v>0</v>
      </c>
      <c r="H146" s="28">
        <f t="shared" si="5"/>
        <v>0</v>
      </c>
    </row>
    <row r="147" spans="1:8" s="13" customFormat="1" ht="65.25" hidden="1" customHeight="1">
      <c r="A147" s="9"/>
      <c r="B147" s="10" t="s">
        <v>233</v>
      </c>
      <c r="C147" s="19" t="s">
        <v>264</v>
      </c>
      <c r="D147" s="12">
        <v>112.8</v>
      </c>
      <c r="E147" s="12">
        <v>112.8</v>
      </c>
      <c r="F147" s="12">
        <v>0</v>
      </c>
      <c r="G147" s="28">
        <f t="shared" si="4"/>
        <v>0</v>
      </c>
      <c r="H147" s="28">
        <f t="shared" si="5"/>
        <v>0</v>
      </c>
    </row>
    <row r="148" spans="1:8" s="13" customFormat="1" ht="34.5" customHeight="1">
      <c r="A148" s="9"/>
      <c r="B148" s="10" t="s">
        <v>291</v>
      </c>
      <c r="C148" s="19">
        <v>8420000000</v>
      </c>
      <c r="D148" s="12">
        <f>D149+D156+D157+D152</f>
        <v>6160.0999999999995</v>
      </c>
      <c r="E148" s="12">
        <f>E149+E156+E157+E152</f>
        <v>225</v>
      </c>
      <c r="F148" s="12">
        <f>F149+F156+F157+F152</f>
        <v>0</v>
      </c>
      <c r="G148" s="28">
        <f t="shared" si="4"/>
        <v>0</v>
      </c>
      <c r="H148" s="28">
        <f t="shared" si="5"/>
        <v>0</v>
      </c>
    </row>
    <row r="149" spans="1:8" s="13" customFormat="1" ht="67.5" hidden="1" customHeight="1">
      <c r="A149" s="9"/>
      <c r="B149" s="10" t="s">
        <v>208</v>
      </c>
      <c r="C149" s="19" t="s">
        <v>166</v>
      </c>
      <c r="D149" s="12">
        <f>SUM(D150:D151)</f>
        <v>5935.0999999999995</v>
      </c>
      <c r="E149" s="12">
        <f>SUM(E150:E151)</f>
        <v>0</v>
      </c>
      <c r="F149" s="12">
        <f>SUM(F150:F151)</f>
        <v>0</v>
      </c>
      <c r="G149" s="27">
        <f t="shared" si="4"/>
        <v>0</v>
      </c>
      <c r="H149" s="27">
        <v>0</v>
      </c>
    </row>
    <row r="150" spans="1:8" s="13" customFormat="1" ht="54" hidden="1" customHeight="1">
      <c r="A150" s="9"/>
      <c r="B150" s="10" t="s">
        <v>247</v>
      </c>
      <c r="C150" s="19" t="s">
        <v>166</v>
      </c>
      <c r="D150" s="12">
        <v>5816.4</v>
      </c>
      <c r="E150" s="12">
        <v>0</v>
      </c>
      <c r="F150" s="12">
        <v>0</v>
      </c>
      <c r="G150" s="27">
        <f t="shared" si="4"/>
        <v>0</v>
      </c>
      <c r="H150" s="27">
        <v>0</v>
      </c>
    </row>
    <row r="151" spans="1:8" s="13" customFormat="1" ht="53.25" hidden="1" customHeight="1">
      <c r="A151" s="9"/>
      <c r="B151" s="10" t="s">
        <v>248</v>
      </c>
      <c r="C151" s="19" t="s">
        <v>166</v>
      </c>
      <c r="D151" s="12">
        <v>118.7</v>
      </c>
      <c r="E151" s="12">
        <v>0</v>
      </c>
      <c r="F151" s="12">
        <v>0</v>
      </c>
      <c r="G151" s="27">
        <f t="shared" si="4"/>
        <v>0</v>
      </c>
      <c r="H151" s="27">
        <v>0</v>
      </c>
    </row>
    <row r="152" spans="1:8" s="13" customFormat="1" ht="80.25" hidden="1" customHeight="1">
      <c r="A152" s="9"/>
      <c r="B152" s="10" t="s">
        <v>233</v>
      </c>
      <c r="C152" s="19" t="s">
        <v>249</v>
      </c>
      <c r="D152" s="12">
        <v>225</v>
      </c>
      <c r="E152" s="12">
        <v>225</v>
      </c>
      <c r="F152" s="12">
        <v>0</v>
      </c>
      <c r="G152" s="27">
        <f t="shared" si="4"/>
        <v>0</v>
      </c>
      <c r="H152" s="27">
        <f t="shared" si="5"/>
        <v>0</v>
      </c>
    </row>
    <row r="153" spans="1:8" s="13" customFormat="1" ht="80.25" hidden="1" customHeight="1">
      <c r="A153" s="9"/>
      <c r="B153" s="2" t="s">
        <v>250</v>
      </c>
      <c r="C153" s="19">
        <v>8900700000</v>
      </c>
      <c r="D153" s="12">
        <f>SUM(D154:D155)</f>
        <v>0</v>
      </c>
      <c r="E153" s="12">
        <f>SUM(E154:E155)</f>
        <v>0</v>
      </c>
      <c r="F153" s="12">
        <f>SUM(F154:F155)</f>
        <v>0</v>
      </c>
      <c r="G153" s="27" t="e">
        <f t="shared" si="4"/>
        <v>#DIV/0!</v>
      </c>
      <c r="H153" s="27" t="e">
        <f t="shared" si="5"/>
        <v>#DIV/0!</v>
      </c>
    </row>
    <row r="154" spans="1:8" s="13" customFormat="1" ht="117" hidden="1" customHeight="1">
      <c r="A154" s="9"/>
      <c r="B154" s="10" t="s">
        <v>252</v>
      </c>
      <c r="C154" s="19" t="s">
        <v>251</v>
      </c>
      <c r="D154" s="12">
        <v>0</v>
      </c>
      <c r="E154" s="12">
        <v>0</v>
      </c>
      <c r="F154" s="12">
        <v>0</v>
      </c>
      <c r="G154" s="27" t="e">
        <f t="shared" si="4"/>
        <v>#DIV/0!</v>
      </c>
      <c r="H154" s="27" t="e">
        <f t="shared" si="5"/>
        <v>#DIV/0!</v>
      </c>
    </row>
    <row r="155" spans="1:8" s="13" customFormat="1" ht="123.75" hidden="1" customHeight="1">
      <c r="A155" s="9"/>
      <c r="B155" s="10" t="s">
        <v>253</v>
      </c>
      <c r="C155" s="19" t="s">
        <v>251</v>
      </c>
      <c r="D155" s="12">
        <v>0</v>
      </c>
      <c r="E155" s="12">
        <v>0</v>
      </c>
      <c r="F155" s="12">
        <v>0</v>
      </c>
      <c r="G155" s="27" t="e">
        <f t="shared" si="4"/>
        <v>#DIV/0!</v>
      </c>
      <c r="H155" s="27" t="e">
        <f t="shared" si="5"/>
        <v>#DIV/0!</v>
      </c>
    </row>
    <row r="156" spans="1:8" s="13" customFormat="1" ht="70.5" hidden="1" customHeight="1">
      <c r="A156" s="9"/>
      <c r="B156" s="10" t="s">
        <v>171</v>
      </c>
      <c r="C156" s="19" t="s">
        <v>167</v>
      </c>
      <c r="D156" s="12"/>
      <c r="E156" s="12"/>
      <c r="F156" s="12"/>
      <c r="G156" s="27" t="e">
        <f t="shared" si="4"/>
        <v>#DIV/0!</v>
      </c>
      <c r="H156" s="27" t="e">
        <f t="shared" si="5"/>
        <v>#DIV/0!</v>
      </c>
    </row>
    <row r="157" spans="1:8" s="13" customFormat="1" ht="74.25" hidden="1" customHeight="1">
      <c r="A157" s="9"/>
      <c r="B157" s="10" t="s">
        <v>172</v>
      </c>
      <c r="C157" s="19" t="s">
        <v>168</v>
      </c>
      <c r="D157" s="12"/>
      <c r="E157" s="12"/>
      <c r="F157" s="12"/>
      <c r="G157" s="27" t="e">
        <f t="shared" si="4"/>
        <v>#DIV/0!</v>
      </c>
      <c r="H157" s="27" t="e">
        <f t="shared" si="5"/>
        <v>#DIV/0!</v>
      </c>
    </row>
    <row r="158" spans="1:8" ht="30" customHeight="1">
      <c r="A158" s="8">
        <v>1000</v>
      </c>
      <c r="B158" s="2" t="s">
        <v>15</v>
      </c>
      <c r="C158" s="3"/>
      <c r="D158" s="4">
        <f>D159+D160</f>
        <v>400</v>
      </c>
      <c r="E158" s="4">
        <f>E159+E160</f>
        <v>95.45</v>
      </c>
      <c r="F158" s="4">
        <f>F159+F160</f>
        <v>47.6</v>
      </c>
      <c r="G158" s="27">
        <f t="shared" si="4"/>
        <v>0.11900000000000001</v>
      </c>
      <c r="H158" s="27">
        <f t="shared" si="5"/>
        <v>0.49869041382922996</v>
      </c>
    </row>
    <row r="159" spans="1:8" ht="30.75" customHeight="1">
      <c r="A159" s="8">
        <v>1001</v>
      </c>
      <c r="B159" s="2" t="s">
        <v>69</v>
      </c>
      <c r="C159" s="3" t="s">
        <v>16</v>
      </c>
      <c r="D159" s="4">
        <v>350</v>
      </c>
      <c r="E159" s="4">
        <v>86.75</v>
      </c>
      <c r="F159" s="4">
        <v>39.1</v>
      </c>
      <c r="G159" s="27">
        <f t="shared" si="4"/>
        <v>0.11171428571428572</v>
      </c>
      <c r="H159" s="27">
        <f t="shared" si="5"/>
        <v>0.45072046109510089</v>
      </c>
    </row>
    <row r="160" spans="1:8" ht="36.75" customHeight="1">
      <c r="A160" s="8" t="s">
        <v>17</v>
      </c>
      <c r="B160" s="2" t="s">
        <v>117</v>
      </c>
      <c r="C160" s="3" t="s">
        <v>17</v>
      </c>
      <c r="D160" s="4">
        <v>50</v>
      </c>
      <c r="E160" s="4">
        <v>8.6999999999999993</v>
      </c>
      <c r="F160" s="4">
        <v>8.5</v>
      </c>
      <c r="G160" s="27">
        <f t="shared" si="4"/>
        <v>0.17</v>
      </c>
      <c r="H160" s="27">
        <f t="shared" si="5"/>
        <v>0.97701149425287359</v>
      </c>
    </row>
    <row r="161" spans="1:8" ht="20.25" customHeight="1">
      <c r="A161" s="8" t="s">
        <v>18</v>
      </c>
      <c r="B161" s="2" t="s">
        <v>51</v>
      </c>
      <c r="C161" s="3"/>
      <c r="D161" s="4">
        <f>D162</f>
        <v>33600</v>
      </c>
      <c r="E161" s="4">
        <f>E162</f>
        <v>9551.2000000000007</v>
      </c>
      <c r="F161" s="4">
        <f>F162</f>
        <v>9381.2000000000007</v>
      </c>
      <c r="G161" s="27">
        <f t="shared" si="4"/>
        <v>0.27920238095238098</v>
      </c>
      <c r="H161" s="27">
        <f t="shared" si="5"/>
        <v>0.98220118937934497</v>
      </c>
    </row>
    <row r="162" spans="1:8" ht="37.5" customHeight="1">
      <c r="A162" s="8" t="s">
        <v>19</v>
      </c>
      <c r="B162" s="2" t="s">
        <v>289</v>
      </c>
      <c r="C162" s="3" t="s">
        <v>19</v>
      </c>
      <c r="D162" s="4">
        <v>33600</v>
      </c>
      <c r="E162" s="4">
        <v>9551.2000000000007</v>
      </c>
      <c r="F162" s="4">
        <v>9381.2000000000007</v>
      </c>
      <c r="G162" s="27">
        <f t="shared" si="4"/>
        <v>0.27920238095238098</v>
      </c>
      <c r="H162" s="27">
        <f t="shared" si="5"/>
        <v>0.98220118937934497</v>
      </c>
    </row>
    <row r="163" spans="1:8" ht="29.25" hidden="1" customHeight="1">
      <c r="A163" s="8"/>
      <c r="B163" s="10" t="s">
        <v>176</v>
      </c>
      <c r="C163" s="11" t="s">
        <v>177</v>
      </c>
      <c r="D163" s="12">
        <v>0</v>
      </c>
      <c r="E163" s="12">
        <v>0</v>
      </c>
      <c r="F163" s="12">
        <v>0</v>
      </c>
      <c r="G163" s="27" t="e">
        <f t="shared" si="4"/>
        <v>#DIV/0!</v>
      </c>
      <c r="H163" s="27" t="e">
        <f t="shared" si="5"/>
        <v>#DIV/0!</v>
      </c>
    </row>
    <row r="164" spans="1:8" ht="29.25" hidden="1" customHeight="1">
      <c r="A164" s="8"/>
      <c r="B164" s="10"/>
      <c r="C164" s="11"/>
      <c r="D164" s="12"/>
      <c r="E164" s="12"/>
      <c r="F164" s="12"/>
      <c r="G164" s="27" t="e">
        <f t="shared" si="4"/>
        <v>#DIV/0!</v>
      </c>
      <c r="H164" s="27" t="e">
        <f t="shared" si="5"/>
        <v>#DIV/0!</v>
      </c>
    </row>
    <row r="165" spans="1:8" ht="29.25" hidden="1" customHeight="1">
      <c r="A165" s="8"/>
      <c r="B165" s="10"/>
      <c r="C165" s="11"/>
      <c r="D165" s="12"/>
      <c r="E165" s="12"/>
      <c r="F165" s="12"/>
      <c r="G165" s="27" t="e">
        <f t="shared" si="4"/>
        <v>#DIV/0!</v>
      </c>
      <c r="H165" s="27" t="e">
        <f t="shared" si="5"/>
        <v>#DIV/0!</v>
      </c>
    </row>
    <row r="166" spans="1:8" ht="20.25" customHeight="1">
      <c r="A166" s="8" t="s">
        <v>52</v>
      </c>
      <c r="B166" s="2" t="s">
        <v>53</v>
      </c>
      <c r="C166" s="3"/>
      <c r="D166" s="4">
        <f>D167</f>
        <v>120</v>
      </c>
      <c r="E166" s="4">
        <f>E167</f>
        <v>33</v>
      </c>
      <c r="F166" s="4">
        <f>F167</f>
        <v>32.299999999999997</v>
      </c>
      <c r="G166" s="27">
        <f t="shared" si="4"/>
        <v>0.26916666666666667</v>
      </c>
      <c r="H166" s="27">
        <f t="shared" si="5"/>
        <v>0.97878787878787865</v>
      </c>
    </row>
    <row r="167" spans="1:8" ht="18.75" customHeight="1">
      <c r="A167" s="8" t="s">
        <v>54</v>
      </c>
      <c r="B167" s="2" t="s">
        <v>55</v>
      </c>
      <c r="C167" s="3" t="s">
        <v>54</v>
      </c>
      <c r="D167" s="4">
        <v>120</v>
      </c>
      <c r="E167" s="4">
        <v>33</v>
      </c>
      <c r="F167" s="4">
        <v>32.299999999999997</v>
      </c>
      <c r="G167" s="27">
        <f t="shared" ref="G167:G172" si="8">F167/D167</f>
        <v>0.26916666666666667</v>
      </c>
      <c r="H167" s="27">
        <f t="shared" ref="H167:H172" si="9">F167/E167</f>
        <v>0.97878787878787865</v>
      </c>
    </row>
    <row r="168" spans="1:8" ht="81" hidden="1" customHeight="1">
      <c r="A168" s="8"/>
      <c r="B168" s="2" t="s">
        <v>42</v>
      </c>
      <c r="C168" s="3"/>
      <c r="D168" s="4">
        <f>D169+D170+D171</f>
        <v>0</v>
      </c>
      <c r="E168" s="4">
        <f>E169+E170+E171</f>
        <v>0</v>
      </c>
      <c r="F168" s="4">
        <f>F169+F170+F171</f>
        <v>0</v>
      </c>
      <c r="G168" s="27" t="e">
        <f t="shared" si="8"/>
        <v>#DIV/0!</v>
      </c>
      <c r="H168" s="27" t="e">
        <f t="shared" si="9"/>
        <v>#DIV/0!</v>
      </c>
    </row>
    <row r="169" spans="1:8" s="13" customFormat="1" ht="84" hidden="1" customHeight="1">
      <c r="A169" s="9"/>
      <c r="B169" s="10" t="s">
        <v>43</v>
      </c>
      <c r="C169" s="11" t="s">
        <v>64</v>
      </c>
      <c r="D169" s="12">
        <v>0</v>
      </c>
      <c r="E169" s="12">
        <v>0</v>
      </c>
      <c r="F169" s="12">
        <v>0</v>
      </c>
      <c r="G169" s="27" t="e">
        <f t="shared" si="8"/>
        <v>#DIV/0!</v>
      </c>
      <c r="H169" s="27" t="e">
        <f t="shared" si="9"/>
        <v>#DIV/0!</v>
      </c>
    </row>
    <row r="170" spans="1:8" s="13" customFormat="1" ht="61.5" hidden="1" customHeight="1">
      <c r="A170" s="9"/>
      <c r="B170" s="17" t="s">
        <v>0</v>
      </c>
      <c r="C170" s="11" t="s">
        <v>60</v>
      </c>
      <c r="D170" s="12">
        <v>0</v>
      </c>
      <c r="E170" s="12">
        <v>0</v>
      </c>
      <c r="F170" s="12">
        <v>0</v>
      </c>
      <c r="G170" s="27" t="e">
        <f t="shared" si="8"/>
        <v>#DIV/0!</v>
      </c>
      <c r="H170" s="27" t="e">
        <f t="shared" si="9"/>
        <v>#DIV/0!</v>
      </c>
    </row>
    <row r="171" spans="1:8" s="13" customFormat="1" ht="59.25" hidden="1" customHeight="1">
      <c r="A171" s="9"/>
      <c r="B171" s="17" t="s">
        <v>1</v>
      </c>
      <c r="C171" s="11" t="s">
        <v>61</v>
      </c>
      <c r="D171" s="12">
        <v>0</v>
      </c>
      <c r="E171" s="12">
        <v>0</v>
      </c>
      <c r="F171" s="12">
        <v>0</v>
      </c>
      <c r="G171" s="27" t="e">
        <f t="shared" si="8"/>
        <v>#DIV/0!</v>
      </c>
      <c r="H171" s="27" t="e">
        <f t="shared" si="9"/>
        <v>#DIV/0!</v>
      </c>
    </row>
    <row r="172" spans="1:8" ht="27" customHeight="1">
      <c r="A172" s="8"/>
      <c r="B172" s="2" t="s">
        <v>20</v>
      </c>
      <c r="C172" s="3"/>
      <c r="D172" s="4">
        <f>D38+D53+D75+D101+D158+D166+D168+D161</f>
        <v>91473.866999999998</v>
      </c>
      <c r="E172" s="4">
        <f>E38+E53+E75+E101+E158+E166+E168+E161</f>
        <v>25360.917000000001</v>
      </c>
      <c r="F172" s="4">
        <f>F38+F53+F75+F101+F158+F166+F168+F161</f>
        <v>18287.467000000001</v>
      </c>
      <c r="G172" s="27">
        <f t="shared" si="8"/>
        <v>0.1999201258212906</v>
      </c>
      <c r="H172" s="27">
        <f t="shared" si="9"/>
        <v>0.72108855527582061</v>
      </c>
    </row>
    <row r="173" spans="1:8">
      <c r="A173" s="40"/>
      <c r="B173" s="2" t="s">
        <v>31</v>
      </c>
      <c r="C173" s="3"/>
      <c r="D173" s="41">
        <f>D168</f>
        <v>0</v>
      </c>
      <c r="E173" s="41">
        <f>E168</f>
        <v>0</v>
      </c>
      <c r="F173" s="41">
        <f>F168</f>
        <v>0</v>
      </c>
      <c r="G173" s="27">
        <v>0</v>
      </c>
      <c r="H173" s="27">
        <v>0</v>
      </c>
    </row>
    <row r="174" spans="1:8" hidden="1">
      <c r="D174" s="43"/>
      <c r="E174" s="43"/>
      <c r="F174" s="43"/>
    </row>
    <row r="175" spans="1:8" hidden="1">
      <c r="D175" s="43"/>
      <c r="E175" s="43"/>
      <c r="F175" s="43"/>
    </row>
    <row r="176" spans="1:8">
      <c r="B176" s="1" t="s">
        <v>99</v>
      </c>
      <c r="D176" s="43"/>
      <c r="E176" s="43"/>
      <c r="F176" s="43">
        <v>4465.67</v>
      </c>
    </row>
    <row r="177" spans="2:8" ht="13.5" customHeight="1">
      <c r="D177" s="43"/>
      <c r="E177" s="43"/>
      <c r="F177" s="43"/>
    </row>
    <row r="178" spans="2:8" hidden="1">
      <c r="B178" s="1" t="s">
        <v>32</v>
      </c>
      <c r="D178" s="43"/>
      <c r="E178" s="43"/>
      <c r="F178" s="43"/>
    </row>
    <row r="179" spans="2:8" hidden="1">
      <c r="B179" s="1" t="s">
        <v>33</v>
      </c>
      <c r="D179" s="43"/>
      <c r="E179" s="43"/>
      <c r="F179" s="43"/>
    </row>
    <row r="180" spans="2:8" hidden="1">
      <c r="D180" s="43"/>
      <c r="E180" s="43"/>
      <c r="F180" s="43"/>
    </row>
    <row r="181" spans="2:8" hidden="1">
      <c r="B181" s="1" t="s">
        <v>34</v>
      </c>
      <c r="D181" s="43"/>
      <c r="E181" s="43"/>
      <c r="F181" s="43"/>
    </row>
    <row r="182" spans="2:8" hidden="1">
      <c r="B182" s="1" t="s">
        <v>35</v>
      </c>
      <c r="D182" s="43"/>
      <c r="E182" s="43"/>
      <c r="F182" s="43"/>
    </row>
    <row r="183" spans="2:8" hidden="1">
      <c r="D183" s="43"/>
      <c r="E183" s="43"/>
      <c r="F183" s="43"/>
    </row>
    <row r="184" spans="2:8" hidden="1">
      <c r="B184" s="1" t="s">
        <v>36</v>
      </c>
      <c r="D184" s="43"/>
      <c r="E184" s="43"/>
      <c r="F184" s="43"/>
    </row>
    <row r="185" spans="2:8" hidden="1">
      <c r="B185" s="1" t="s">
        <v>37</v>
      </c>
      <c r="D185" s="43"/>
      <c r="E185" s="43"/>
      <c r="F185" s="43"/>
    </row>
    <row r="186" spans="2:8" hidden="1">
      <c r="D186" s="43"/>
      <c r="E186" s="43"/>
      <c r="F186" s="43"/>
    </row>
    <row r="187" spans="2:8" hidden="1">
      <c r="B187" s="1" t="s">
        <v>38</v>
      </c>
      <c r="D187" s="43"/>
      <c r="E187" s="43"/>
      <c r="F187" s="43"/>
    </row>
    <row r="188" spans="2:8" hidden="1">
      <c r="B188" s="1" t="s">
        <v>39</v>
      </c>
      <c r="D188" s="43"/>
      <c r="E188" s="43"/>
      <c r="F188" s="43"/>
    </row>
    <row r="189" spans="2:8" hidden="1">
      <c r="D189" s="43"/>
      <c r="E189" s="43"/>
      <c r="F189" s="43"/>
    </row>
    <row r="190" spans="2:8" hidden="1">
      <c r="D190" s="43"/>
      <c r="E190" s="43"/>
      <c r="F190" s="43"/>
    </row>
    <row r="191" spans="2:8">
      <c r="B191" s="1" t="s">
        <v>40</v>
      </c>
      <c r="D191" s="43"/>
      <c r="E191" s="43"/>
      <c r="F191" s="43">
        <f>F176+F32-F172</f>
        <v>5498.8030000000035</v>
      </c>
      <c r="H191" s="43"/>
    </row>
    <row r="192" spans="2:8" hidden="1">
      <c r="D192" s="43"/>
      <c r="E192" s="43"/>
      <c r="F192" s="43"/>
    </row>
    <row r="193" spans="2:8">
      <c r="B193" s="48"/>
      <c r="C193" s="48"/>
      <c r="D193" s="48"/>
      <c r="E193" s="48"/>
      <c r="F193" s="48"/>
      <c r="G193" s="48"/>
      <c r="H193" s="48"/>
    </row>
    <row r="194" spans="2:8" s="45" customFormat="1"/>
    <row r="195" spans="2:8" s="45" customFormat="1">
      <c r="B195" s="63" t="s">
        <v>296</v>
      </c>
      <c r="C195" s="63"/>
      <c r="D195" s="63"/>
      <c r="E195" s="63"/>
      <c r="F195" s="63"/>
      <c r="G195" s="63"/>
      <c r="H195" s="63"/>
    </row>
    <row r="196" spans="2:8" s="45" customFormat="1"/>
    <row r="197" spans="2:8" s="45" customFormat="1"/>
    <row r="198" spans="2:8" s="45" customFormat="1"/>
    <row r="199" spans="2:8" ht="10.5" customHeight="1">
      <c r="D199" s="43"/>
      <c r="E199" s="43"/>
      <c r="F199" s="43"/>
    </row>
    <row r="200" spans="2:8" hidden="1"/>
    <row r="201" spans="2:8" hidden="1"/>
    <row r="202" spans="2:8" hidden="1"/>
  </sheetData>
  <mergeCells count="20">
    <mergeCell ref="F3:F4"/>
    <mergeCell ref="C3:C4"/>
    <mergeCell ref="A35:A36"/>
    <mergeCell ref="B195:H195"/>
    <mergeCell ref="B35:B36"/>
    <mergeCell ref="D35:D36"/>
    <mergeCell ref="B193:H193"/>
    <mergeCell ref="H35:H36"/>
    <mergeCell ref="D1:H1"/>
    <mergeCell ref="E35:E36"/>
    <mergeCell ref="C35:C36"/>
    <mergeCell ref="A2:H2"/>
    <mergeCell ref="G3:G4"/>
    <mergeCell ref="G35:G36"/>
    <mergeCell ref="A34:H34"/>
    <mergeCell ref="F35:F36"/>
    <mergeCell ref="H3:H4"/>
    <mergeCell ref="B3:B4"/>
    <mergeCell ref="D3:D4"/>
    <mergeCell ref="E3:E4"/>
  </mergeCells>
  <phoneticPr fontId="0" type="noConversion"/>
  <pageMargins left="0.78740157480314965" right="0.39370078740157483" top="0.39370078740157483" bottom="0.39370078740157483" header="0" footer="0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г.Ртищево</vt:lpstr>
      <vt:lpstr>'МО г.Ртищево'!Область_печати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2021-04-16T07:40:09Z</cp:lastPrinted>
  <dcterms:created xsi:type="dcterms:W3CDTF">1996-10-08T23:32:33Z</dcterms:created>
  <dcterms:modified xsi:type="dcterms:W3CDTF">2021-04-16T07:40:12Z</dcterms:modified>
</cp:coreProperties>
</file>