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7400" windowHeight="5790"/>
  </bookViews>
  <sheets>
    <sheet name="СПРАВОЧНО Безвозмез РМР 23-25" sheetId="1" r:id="rId1"/>
  </sheets>
  <definedNames>
    <definedName name="_xlnm.Print_Area" localSheetId="0">'СПРАВОЧНО Безвозмез РМР 23-25'!$A$1:$M$174</definedName>
  </definedNames>
  <calcPr calcId="124519" iterate="1"/>
</workbook>
</file>

<file path=xl/calcChain.xml><?xml version="1.0" encoding="utf-8"?>
<calcChain xmlns="http://schemas.openxmlformats.org/spreadsheetml/2006/main">
  <c r="M127" i="1"/>
  <c r="M126"/>
  <c r="L127"/>
  <c r="L126"/>
  <c r="D127"/>
  <c r="D126"/>
  <c r="D66"/>
  <c r="D54"/>
  <c r="D14" s="1"/>
  <c r="D148"/>
  <c r="D153"/>
  <c r="M120"/>
  <c r="L120"/>
  <c r="D120"/>
  <c r="M84"/>
  <c r="L84"/>
  <c r="D84"/>
  <c r="M81"/>
  <c r="L81"/>
  <c r="D81"/>
  <c r="M86"/>
  <c r="L86"/>
  <c r="D86"/>
  <c r="M85"/>
  <c r="L85"/>
  <c r="D85"/>
  <c r="M80"/>
  <c r="L80"/>
  <c r="D80"/>
  <c r="M112"/>
  <c r="L112"/>
  <c r="D112"/>
  <c r="M89"/>
  <c r="L89"/>
  <c r="D89"/>
  <c r="M90"/>
  <c r="L90"/>
  <c r="D90"/>
  <c r="M123"/>
  <c r="L123"/>
  <c r="D123"/>
  <c r="M105"/>
  <c r="L105"/>
  <c r="D105"/>
  <c r="M104"/>
  <c r="L104"/>
  <c r="D104"/>
  <c r="M103"/>
  <c r="L103"/>
  <c r="D103"/>
  <c r="M83"/>
  <c r="L83"/>
  <c r="D83"/>
  <c r="D11"/>
  <c r="M14"/>
  <c r="L14"/>
  <c r="E124"/>
  <c r="F124"/>
  <c r="G124"/>
  <c r="H124"/>
  <c r="I124"/>
  <c r="J124"/>
  <c r="K124"/>
  <c r="D158" l="1"/>
  <c r="M88"/>
  <c r="L88"/>
  <c r="D88"/>
  <c r="D47"/>
  <c r="L20"/>
  <c r="L16"/>
  <c r="D16"/>
  <c r="M20"/>
  <c r="M41" l="1"/>
  <c r="M16"/>
  <c r="M15"/>
  <c r="L15"/>
  <c r="D20"/>
  <c r="M45" l="1"/>
  <c r="D45"/>
  <c r="F120"/>
  <c r="E120"/>
  <c r="F112"/>
  <c r="E112"/>
  <c r="F105"/>
  <c r="E105"/>
  <c r="F104"/>
  <c r="E104"/>
  <c r="F103"/>
  <c r="E103"/>
  <c r="F91"/>
  <c r="E91"/>
  <c r="F90"/>
  <c r="E90"/>
  <c r="F89"/>
  <c r="E89"/>
  <c r="F88"/>
  <c r="E88"/>
  <c r="F86"/>
  <c r="E86"/>
  <c r="F85"/>
  <c r="E85"/>
  <c r="F84"/>
  <c r="E84"/>
  <c r="F83"/>
  <c r="E83"/>
  <c r="F81"/>
  <c r="E81"/>
  <c r="F80"/>
  <c r="E80"/>
  <c r="F11"/>
  <c r="E11"/>
  <c r="M13" l="1"/>
  <c r="L13"/>
  <c r="D67" l="1"/>
  <c r="M67"/>
  <c r="L67"/>
  <c r="D10"/>
  <c r="M79"/>
  <c r="L79"/>
  <c r="D79"/>
  <c r="D42"/>
  <c r="M60"/>
  <c r="L60"/>
  <c r="E14" l="1"/>
  <c r="F14"/>
  <c r="G14"/>
  <c r="H14"/>
  <c r="I14"/>
  <c r="J14"/>
  <c r="K14"/>
  <c r="M42"/>
  <c r="L42"/>
  <c r="D56"/>
  <c r="M57"/>
  <c r="L57"/>
  <c r="M170" l="1"/>
  <c r="M169" s="1"/>
  <c r="L170"/>
  <c r="L169" s="1"/>
  <c r="M168"/>
  <c r="L168"/>
  <c r="M167"/>
  <c r="L167"/>
  <c r="M163"/>
  <c r="M162" s="1"/>
  <c r="M161" s="1"/>
  <c r="L163"/>
  <c r="L162" s="1"/>
  <c r="L161" s="1"/>
  <c r="M144"/>
  <c r="L144"/>
  <c r="M143"/>
  <c r="L143"/>
  <c r="M141"/>
  <c r="L141"/>
  <c r="M140"/>
  <c r="L140"/>
  <c r="M138"/>
  <c r="L138"/>
  <c r="M136"/>
  <c r="L136"/>
  <c r="M130"/>
  <c r="L130"/>
  <c r="M128"/>
  <c r="L128"/>
  <c r="M76"/>
  <c r="M72" s="1"/>
  <c r="L76"/>
  <c r="L72" s="1"/>
  <c r="M51"/>
  <c r="L51"/>
  <c r="M50"/>
  <c r="L50"/>
  <c r="M49"/>
  <c r="L49"/>
  <c r="M48"/>
  <c r="L48"/>
  <c r="M31"/>
  <c r="L31"/>
  <c r="M28"/>
  <c r="L28"/>
  <c r="M26"/>
  <c r="L26"/>
  <c r="M24"/>
  <c r="L24"/>
  <c r="M23"/>
  <c r="L23"/>
  <c r="M12"/>
  <c r="M10" s="1"/>
  <c r="L12"/>
  <c r="L10" s="1"/>
  <c r="D51"/>
  <c r="M166" l="1"/>
  <c r="M165" s="1"/>
  <c r="L125"/>
  <c r="L124" s="1"/>
  <c r="M125"/>
  <c r="M124" s="1"/>
  <c r="L166"/>
  <c r="L165" s="1"/>
  <c r="D128"/>
  <c r="D130"/>
  <c r="D136"/>
  <c r="D138"/>
  <c r="D140"/>
  <c r="D141"/>
  <c r="D144"/>
  <c r="D163"/>
  <c r="D162" s="1"/>
  <c r="D161" s="1"/>
  <c r="D167"/>
  <c r="D168"/>
  <c r="D170"/>
  <c r="D76"/>
  <c r="D72" s="1"/>
  <c r="D50"/>
  <c r="D49"/>
  <c r="D48"/>
  <c r="D31"/>
  <c r="D28"/>
  <c r="D26"/>
  <c r="D24"/>
  <c r="D23"/>
  <c r="L9" l="1"/>
  <c r="L8" s="1"/>
  <c r="L174" s="1"/>
  <c r="M9"/>
  <c r="M8" s="1"/>
  <c r="M174" s="1"/>
  <c r="D125"/>
  <c r="D124" s="1"/>
  <c r="D169"/>
  <c r="D166"/>
  <c r="D165" s="1"/>
  <c r="D9" l="1"/>
  <c r="D8" s="1"/>
  <c r="D174" s="1"/>
</calcChain>
</file>

<file path=xl/sharedStrings.xml><?xml version="1.0" encoding="utf-8"?>
<sst xmlns="http://schemas.openxmlformats.org/spreadsheetml/2006/main" count="389" uniqueCount="356">
  <si>
    <t xml:space="preserve">Код бюджетной классификации </t>
  </si>
  <si>
    <t>Наименование доходов</t>
  </si>
  <si>
    <t>2 00 00000 00 0000 000</t>
  </si>
  <si>
    <t xml:space="preserve">Безвозмездные поступления </t>
  </si>
  <si>
    <t>2 02 00000 00 0000 000</t>
  </si>
  <si>
    <t>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</si>
  <si>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</si>
  <si>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</si>
  <si>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</si>
  <si>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</si>
  <si>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</si>
  <si>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</si>
  <si>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</si>
  <si>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</si>
  <si>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</si>
  <si>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</si>
  <si>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</si>
  <si>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</si>
  <si>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</si>
  <si>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</si>
  <si>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</si>
  <si>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</si>
  <si>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</si>
  <si>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</si>
  <si>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</si>
  <si>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</si>
  <si>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</si>
  <si>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</si>
  <si>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</si>
  <si>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</si>
  <si>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</si>
  <si>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</si>
  <si>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</si>
  <si>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</si>
  <si>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</si>
  <si>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</si>
  <si>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</si>
  <si>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</si>
  <si>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</si>
  <si>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</si>
  <si>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</si>
  <si>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</si>
  <si>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</si>
  <si>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1230</t>
  </si>
  <si>
    <t>2 02 02999 05 0058 151</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</si>
  <si>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</si>
  <si>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</si>
  <si>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</si>
  <si>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</si>
  <si>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</si>
  <si>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</si>
  <si>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</si>
  <si>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</si>
  <si>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</si>
  <si>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</si>
  <si>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</si>
  <si>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</si>
  <si>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</si>
  <si>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</si>
  <si>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</si>
  <si>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</si>
  <si>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</si>
  <si>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</si>
  <si>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</si>
  <si>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</si>
  <si>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Субвенции бюджетам муниципальных районов области  на исполнение государственных полномочий по расчету и предоставлению дотаций поселениям</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</si>
  <si>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</si>
  <si>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</si>
  <si>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</si>
  <si>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</si>
  <si>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</si>
  <si>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</si>
  <si>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</si>
  <si>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</si>
  <si>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</si>
  <si>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</si>
  <si>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</si>
  <si>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</si>
  <si>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</si>
  <si>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</si>
  <si>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</si>
  <si>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</si>
  <si>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</si>
  <si>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</si>
  <si>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</si>
  <si>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</si>
  <si>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</si>
  <si>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</si>
  <si>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</si>
  <si>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</si>
  <si>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</si>
  <si>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</si>
  <si>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</si>
  <si>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</si>
  <si>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</si>
  <si>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</si>
  <si>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</si>
  <si>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</si>
  <si>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</si>
  <si>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</si>
  <si>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</si>
  <si>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</si>
  <si>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</si>
  <si>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</si>
  <si>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</si>
  <si>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</si>
  <si>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</si>
  <si>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</si>
  <si>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</si>
  <si>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</si>
  <si>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</si>
  <si>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</si>
  <si>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</si>
  <si>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</si>
  <si>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</si>
  <si>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</si>
  <si>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</si>
  <si>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</si>
  <si>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</si>
  <si>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</si>
  <si>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</si>
  <si>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</si>
  <si>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</si>
  <si>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</si>
  <si>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</si>
  <si>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</si>
  <si>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</si>
  <si>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</si>
  <si>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</si>
  <si>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</si>
  <si>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</si>
  <si>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</si>
  <si>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</si>
  <si>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</si>
  <si>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</si>
  <si>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</si>
  <si>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</si>
  <si>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</si>
  <si>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</si>
  <si>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</si>
  <si>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</si>
  <si>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</si>
  <si>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</si>
  <si>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</si>
  <si>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</si>
  <si>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</si>
  <si>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</si>
  <si>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</si>
  <si>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</si>
  <si>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</si>
  <si>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</si>
  <si>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</si>
  <si>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</si>
  <si>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</si>
  <si>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</si>
  <si>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</si>
  <si>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</si>
  <si>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</si>
  <si>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</si>
  <si>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</si>
  <si>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</si>
  <si>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</si>
  <si>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</si>
  <si>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</si>
  <si>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</si>
  <si>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</si>
  <si>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</si>
  <si>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</si>
  <si>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</si>
  <si>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</si>
  <si>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</si>
  <si>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</si>
  <si>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</si>
  <si>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</si>
  <si>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</si>
  <si>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</si>
  <si>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</si>
  <si>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</si>
  <si>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</si>
  <si>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</si>
  <si>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</si>
  <si>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</si>
  <si>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</si>
  <si>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</si>
  <si>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</si>
  <si>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</si>
  <si>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</si>
  <si>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</si>
  <si>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</si>
  <si>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тыс. рублей</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</si>
  <si>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</si>
  <si>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</si>
  <si>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</si>
  <si>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</si>
  <si>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</si>
  <si>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</si>
  <si>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</si>
  <si>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</si>
  <si>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</si>
  <si>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</si>
  <si>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</si>
  <si>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</si>
  <si>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</si>
  <si>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</si>
  <si>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</si>
  <si>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</si>
  <si>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</si>
  <si>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</si>
  <si>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</si>
  <si>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 xml:space="preserve"> 2 02 29999 05 0075 150</t>
  </si>
  <si>
    <t xml:space="preserve"> 2 02 29999 05 0077 150</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</si>
  <si>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</si>
  <si>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</si>
  <si>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</si>
  <si>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</si>
  <si>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</si>
  <si>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</si>
  <si>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</si>
  <si>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</si>
  <si>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</si>
  <si>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</si>
  <si>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</si>
  <si>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</si>
  <si>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</si>
  <si>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</si>
  <si>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</si>
  <si>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</si>
  <si>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</si>
  <si>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</si>
  <si>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</si>
  <si>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</si>
  <si>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</si>
  <si>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</si>
  <si>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</si>
  <si>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</si>
  <si>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</si>
  <si>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2 02 25169 05 0000 150</t>
  </si>
  <si>
    <t>2 02 45453 05 0000 150</t>
  </si>
  <si>
    <t>2 02 49999 05 0013 150</t>
  </si>
  <si>
    <t>Межбюджетные трансферты, передаваемые бюджетам муниципальных районов области на создание виртуальных концертных залов</t>
  </si>
  <si>
    <t>Межбюджетные трансферты,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t>
  </si>
  <si>
    <t>2 02 49999 05 0026 150</t>
  </si>
  <si>
    <t>Субсидии бюджетам муниципальных районов области на проведение капитального и текущего ремонтов муниципальных образовательных организаций</t>
  </si>
  <si>
    <t>2 02 29999 05 0086 150</t>
  </si>
  <si>
    <t>2 02 29999 05 0087 150</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</si>
  <si>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</si>
  <si>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Субвенции бюджетам муниципальных районов области на проведение мероприятий по отлову и содержанию животных без владельцев</t>
  </si>
  <si>
    <t>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оказанию мер социальной поддержки населения, оплате коммунальных услуг и исполнительных листов</t>
  </si>
  <si>
    <t>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</si>
  <si>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</si>
  <si>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2 02 27372 05 0000 150</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</si>
  <si>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</si>
  <si>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</si>
  <si>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</si>
  <si>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муниципальных районов области на 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</si>
  <si>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2 02 29999 05 0099 150</t>
  </si>
  <si>
    <t>2 02 25210 05 0000 150</t>
  </si>
  <si>
    <t>2 02 29999 05 0101 150</t>
  </si>
  <si>
    <t>Cубсидии бюджетам муниципальных районов области на обеспечение жильем молодых семей</t>
  </si>
  <si>
    <t>2 02 25304 05 0000 150</t>
  </si>
  <si>
    <t>Субвенции бюджетам муниципальных районов области на обеспечение служебными жилыми помещениями медицинских работников (в рамках достижения соответствующих задач федерального проекта)</t>
  </si>
  <si>
    <t>Субвенции бюджетам муниципальных районов области на 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</si>
  <si>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</si>
  <si>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2 02 30024 05 0041 150</t>
  </si>
  <si>
    <t>2 02 30024 05 0042 150</t>
  </si>
  <si>
    <t>2 02 30024 05 0043 150</t>
  </si>
  <si>
    <t>Субвенции бюджетам муниципальных районов на ежемесячное денежное вознаграждение за классное руководство</t>
  </si>
  <si>
    <t>2 02 04014 05 0015 150</t>
  </si>
  <si>
    <t>2 02 35303 05 0000 150</t>
  </si>
  <si>
    <t>2 02 30021 0 50000 150</t>
  </si>
  <si>
    <t>Cубсидии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t>
  </si>
  <si>
    <t>2 02 49999 05 0020 150</t>
  </si>
  <si>
    <t>Межбюджетные трансферты,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t>
  </si>
  <si>
    <t>Всего</t>
  </si>
  <si>
    <t>2 02 25576 05 0000 150</t>
  </si>
  <si>
    <t>Субсидии бюджетам муниципальных районов на обеспечение комплексного развития сельских территорий</t>
  </si>
  <si>
    <t>Субсидии бюджетам муниципальных районов на строительство и реконструкцию (модернизацию) объектов питьевого водоснабжения</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</si>
  <si>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</si>
  <si>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</si>
  <si>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2 02 29999 05 0107 150</t>
  </si>
  <si>
    <t xml:space="preserve">Субсидии бюджетам муниципальных районов области на 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t>
  </si>
  <si>
    <t xml:space="preserve">Субсидии бюджетам муниципальных районов области на обеспечение условий для создания центров образования цифрового и гуманитарного профилей </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</si>
  <si>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</si>
  <si>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2 02 29999 05 0108 150</t>
  </si>
  <si>
    <t>2 02 29999 05 0111 150</t>
  </si>
  <si>
    <t>2 02 25491 05 0000 150</t>
  </si>
  <si>
    <t>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t>
  </si>
  <si>
    <t>2 02 25243 05 0000 150</t>
  </si>
  <si>
    <t>Субвенции бюджетам муниципальных районов на проведение Всероссийской переписи населения 2020 года</t>
  </si>
  <si>
    <t>2 02 35469 05 0000 150</t>
  </si>
  <si>
    <t>2 02 15001 05 0000 150</t>
  </si>
  <si>
    <t xml:space="preserve">Субсидии бюджетам муниципальных районов области на обеспечение условий для внедрения цифровой образовательной среды в общеобразовательных организациях 
</t>
  </si>
  <si>
    <t>2 02 49999 05 0044 150</t>
  </si>
  <si>
    <t>Межбюджетные трансферты, передаваемые бюджетам муниципальных районов области на благоустройство территорий общеобразовательных учреждений</t>
  </si>
  <si>
    <t>2 02 19999 05 0000 150</t>
  </si>
  <si>
    <t xml:space="preserve">Прочие дотации бюджетам муниципальных районов </t>
  </si>
  <si>
    <t>2 02 49999 05 0006 150</t>
  </si>
  <si>
    <t>2 02 49999 05 0047 150</t>
  </si>
  <si>
    <t>Межбюджетные трансферты, передаваемые бюджетам муниципальных районов области на оснащение и укрепление материально - технической базы образовательных организаций (за счет бюджета г. Москвы)</t>
  </si>
  <si>
    <t>2 02 49999 05 0054 150</t>
  </si>
  <si>
    <t>Межбюджетные трансферты, передаваемые бюджетам муниципальных районов области на достижение  надлежащего уровня оплаты труда в органах местного самоуправления</t>
  </si>
  <si>
    <t>2 02 49999 05 0064 150</t>
  </si>
  <si>
    <t>Межбюджетные трансферты, передаваемые бюджетам муниципальных районов области на ремонт и содержание автомобильных дорог общего пользования местного значения за счет средств областного дорожного фонда</t>
  </si>
  <si>
    <t>2024 год</t>
  </si>
  <si>
    <t>СПРАВОЧНО:</t>
  </si>
  <si>
    <t>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</si>
  <si>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обеспечение образовательных организаций материально-технической базой для внедрения цифровой образовательной среды</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</si>
  <si>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</si>
  <si>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</si>
  <si>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развитие сети учреждений культурно-досугового типа</t>
  </si>
  <si>
    <t>Субсидия бюджетам муниципальных районов на поддержку отрасли культуры</t>
  </si>
  <si>
    <t>Субсидии бюджетам на проведение комплексных кадастровых работ</t>
  </si>
  <si>
    <t>2 02 25513 05 0000 150</t>
  </si>
  <si>
    <t>2 02 25511 05 0000 150</t>
  </si>
  <si>
    <t xml:space="preserve">Межбюджетные трансферты, передаваемые бюджетам муниципальных районов области на оснащение и укрепление материально-технической базы образовательных организаций </t>
  </si>
  <si>
    <t>2 02 49999 05 0067 150</t>
  </si>
  <si>
    <t>Субсидии бюджетам муниципальных районов на реализацию мероприятий по обеспечению жильем молодых семей</t>
  </si>
  <si>
    <t>Межбюджетные трансферты, передаваемые бюджетам муниципальных районов области на проведение капитального и текущего ремонтов, техническое оснащение муниципальных учреждений культурно - досугового типа</t>
  </si>
  <si>
    <t>2 02 49999 05 0070 150</t>
  </si>
  <si>
    <t>2 19 60010 05 0000 150</t>
  </si>
  <si>
    <t>2 19 00000 00 0000 150</t>
  </si>
  <si>
    <t>2 02 49999 05 0ХХХ 150</t>
  </si>
  <si>
    <t>Межбюджетные трансферты, передаваемые бюджетам муниципальных районов области на проведение работ по благоустройству школьных территорий и подведение инженерных сетей к объектам образования</t>
  </si>
  <si>
    <t>Субсидии бюджетам муниципальных районов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t>
  </si>
  <si>
    <t>2 02 29999 05 0123 150</t>
  </si>
  <si>
    <t>2025 год</t>
  </si>
  <si>
    <t xml:space="preserve"> Субвенции  бюджетам муниципальных районов области на компенсацию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</si>
  <si>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2 02 25098 05 0000 150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</si>
  <si>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</si>
  <si>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2 02 30024 05 0045 150</t>
  </si>
  <si>
    <t>2 02 25172 05 0000 150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</si>
  <si>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</si>
  <si>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2 02 25171 05 0000 150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</si>
  <si>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</si>
  <si>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</si>
  <si>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</si>
  <si>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2 02 49999 05 0078 150</t>
  </si>
  <si>
    <t>2 02 29999 05 0126 150</t>
  </si>
  <si>
    <t>Субсидии бюджетам муниципальных районов области на проведение капитального и текущего ремонта спортивных залов муниципальных районов</t>
  </si>
  <si>
    <t>Межбюджетных трансфертов, передаваемых бюджетам муниципальных районов области на реализацию мероприятий по развитию инфраструктуры физической культуры и спорта</t>
  </si>
  <si>
    <t>2 02 25213 05 0000 150</t>
  </si>
  <si>
    <t>Субсидии бюджетам муниципальных районов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</si>
  <si>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Распределение на 2023 год субсидии бюджетам муниципальных районов области на достижение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</si>
  <si>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Распределение на 2023 год иных межбюджетных трансфертов бюджетам муниципальных районов и городских округов области на содействие в уточнении сведений о границах населенных пунктов и территориальных зон в Едином государственном реестре недвижимости</t>
  </si>
  <si>
    <t>Субсидии бюджетам муниципальных районов области на достижение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</si>
  <si>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2 02 29999 05 0128 150</t>
  </si>
  <si>
    <t>Межбюджетные трансферты, 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</si>
  <si>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Распределение на 2023 год иных межбюджетный трансфертов бюджетам муниципальных районов и городских округов области на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 (общеобразо-вательных организациях)</t>
  </si>
  <si>
    <t>Межбюджетные трансферты, передаваемые бюджетам муниципальных районов области на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 (общеобразовательных организациях)</t>
  </si>
  <si>
    <t>2 02 49999 05 0100 150</t>
  </si>
  <si>
    <t>Межбюджетные трансферты, передаваемые бюджетам муниципальных районов области на оказание содействия органам местного самоуправления в организации деятельности по военно-патриотическому воспитанию граждан</t>
  </si>
  <si>
    <t>2 02 49999 05 0106 150</t>
  </si>
  <si>
    <t>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t>
  </si>
  <si>
    <t>2 02 29999 05 0132 150</t>
  </si>
  <si>
    <t xml:space="preserve">Распределение безвозмездных поступлений Ртищевского муниципального района на 2024 год и на плановый период 2025 и 2026 годов                                </t>
  </si>
  <si>
    <t>2026 год</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</si>
</sst>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000000"/>
    <numFmt numFmtId="168" formatCode="_-* #,##0.0_р_._-;\-* #,##0.0_р_._-;_-* &quot;-&quot;?_р_._-;_-@_-"/>
    <numFmt numFmtId="169" formatCode="#,##0.000"/>
  </numFmts>
  <fonts count="21">
    <font>
      <sz val="11"/>
      <color theme="1"/>
      <name val="Calibri"/>
      <family val="2"/>
      <charset val="204"/>
      <scheme val="minor"/>
    </font>
    <font>
      <sz val="11"/>
      <color theme="1"/>
      <name val="Calibri"/>
      <family val="2"/>
      <charset val="204"/>
      <scheme val="minor"/>
    </font>
    <font>
      <sz val="10"/>
      <name val="Arial"/>
      <family val="2"/>
      <charset val="204"/>
    </font>
    <font>
      <sz val="13"/>
      <name val="Times New Roman"/>
      <family val="1"/>
      <charset val="204"/>
    </font>
    <font>
      <sz val="10"/>
      <color rgb="FF000000"/>
      <name val="Arial"/>
      <family val="2"/>
      <charset val="204"/>
    </font>
    <font>
      <b/>
      <sz val="13"/>
      <name val="Times New Roman"/>
      <family val="1"/>
      <charset val="204"/>
    </font>
    <font>
      <sz val="12"/>
      <name val="Times New Roman"/>
      <family val="1"/>
      <charset val="204"/>
    </font>
    <font>
      <sz val="13"/>
      <color theme="0" tint="-4.9989318521683403E-2"/>
      <name val="Times New Roman"/>
      <family val="1"/>
      <charset val="204"/>
    </font>
    <font>
      <sz val="13"/>
      <color rgb="FF0070C0"/>
      <name val="Times New Roman"/>
      <family val="1"/>
      <charset val="204"/>
    </font>
    <font>
      <b/>
      <sz val="13"/>
      <color rgb="FF0070C0"/>
      <name val="Times New Roman"/>
      <family val="1"/>
      <charset val="204"/>
    </font>
    <font>
      <sz val="10"/>
      <name val="Times New Roman"/>
      <family val="1"/>
      <charset val="204"/>
    </font>
    <font>
      <sz val="12"/>
      <color theme="1"/>
      <name val="Times New Roman"/>
      <family val="1"/>
      <charset val="204"/>
    </font>
    <font>
      <sz val="12"/>
      <color rgb="FF22272F"/>
      <name val="Times New Roman"/>
      <family val="1"/>
      <charset val="204"/>
    </font>
    <font>
      <sz val="12"/>
      <color rgb="FF000000"/>
      <name val="Times New Roman"/>
      <family val="1"/>
      <charset val="204"/>
    </font>
    <font>
      <sz val="10"/>
      <color rgb="FF000000"/>
      <name val="Times New Roman"/>
      <family val="1"/>
      <charset val="204"/>
    </font>
    <font>
      <b/>
      <sz val="9"/>
      <name val="Times New Roman"/>
      <family val="1"/>
      <charset val="204"/>
    </font>
    <font>
      <sz val="12"/>
      <color rgb="FF0070C0"/>
      <name val="Times New Roman"/>
      <family val="1"/>
      <charset val="204"/>
    </font>
    <font>
      <sz val="13"/>
      <color rgb="FF00B050"/>
      <name val="Times New Roman"/>
      <family val="1"/>
      <charset val="204"/>
    </font>
    <font>
      <sz val="9"/>
      <color rgb="FF00B050"/>
      <name val="Times New Roman"/>
      <family val="1"/>
      <charset val="204"/>
    </font>
    <font>
      <sz val="12"/>
      <color rgb="FF00B050"/>
      <name val="Times New Roman"/>
      <family val="1"/>
      <charset val="204"/>
    </font>
    <font>
      <b/>
      <sz val="13"/>
      <color theme="0" tint="-4.9989318521683403E-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cellStyleXfs>
  <cellXfs count="111">
    <xf numFmtId="0" fontId="0" fillId="0" borderId="0" xfId="0"/>
    <xf numFmtId="0" fontId="3" fillId="0" borderId="0" xfId="0" applyFont="1" applyFill="1" applyAlignment="1">
      <alignment horizontal="left"/>
    </xf>
    <xf numFmtId="49" fontId="5" fillId="0" borderId="0" xfId="0" applyNumberFormat="1" applyFont="1" applyFill="1" applyAlignment="1"/>
    <xf numFmtId="49" fontId="3" fillId="0" borderId="0" xfId="0" applyNumberFormat="1" applyFont="1" applyFill="1" applyAlignment="1">
      <alignment horizontal="left"/>
    </xf>
    <xf numFmtId="0" fontId="5" fillId="0" borderId="0" xfId="0" applyFont="1" applyFill="1" applyAlignment="1">
      <alignment horizontal="left" vertical="top"/>
    </xf>
    <xf numFmtId="0" fontId="5" fillId="0" borderId="0" xfId="0" applyFont="1" applyFill="1" applyAlignment="1">
      <alignment horizontal="center"/>
    </xf>
    <xf numFmtId="0" fontId="5" fillId="0" borderId="0" xfId="0" applyFont="1" applyFill="1" applyAlignment="1">
      <alignment horizontal="left"/>
    </xf>
    <xf numFmtId="49" fontId="5" fillId="0" borderId="0" xfId="0" applyNumberFormat="1" applyFont="1" applyFill="1" applyAlignment="1">
      <alignment horizontal="left"/>
    </xf>
    <xf numFmtId="0" fontId="5" fillId="0" borderId="0" xfId="0" applyFont="1" applyFill="1" applyAlignment="1">
      <alignment horizontal="right"/>
    </xf>
    <xf numFmtId="0" fontId="5" fillId="0" borderId="0" xfId="0" applyFont="1" applyFill="1" applyAlignment="1">
      <alignment horizontal="left" vertical="top" wrapText="1"/>
    </xf>
    <xf numFmtId="0" fontId="5" fillId="0" borderId="0" xfId="0" applyFont="1" applyFill="1" applyAlignment="1">
      <alignment wrapText="1"/>
    </xf>
    <xf numFmtId="49" fontId="3" fillId="0" borderId="0" xfId="0" applyNumberFormat="1" applyFont="1" applyFill="1" applyBorder="1" applyAlignment="1">
      <alignment wrapText="1"/>
    </xf>
    <xf numFmtId="0" fontId="3" fillId="0" borderId="0" xfId="0" applyFont="1" applyFill="1" applyAlignment="1">
      <alignment wrapText="1"/>
    </xf>
    <xf numFmtId="165" fontId="3" fillId="0" borderId="0" xfId="0" applyNumberFormat="1" applyFont="1" applyFill="1" applyBorder="1" applyAlignment="1">
      <alignment wrapText="1"/>
    </xf>
    <xf numFmtId="0" fontId="3" fillId="0" borderId="0" xfId="0" applyFont="1" applyFill="1" applyBorder="1" applyAlignment="1">
      <alignment wrapText="1"/>
    </xf>
    <xf numFmtId="2" fontId="3" fillId="0" borderId="0" xfId="0" applyNumberFormat="1" applyFont="1" applyFill="1" applyBorder="1" applyAlignment="1">
      <alignment wrapText="1"/>
    </xf>
    <xf numFmtId="49" fontId="3" fillId="0" borderId="0" xfId="3" applyNumberFormat="1" applyFont="1" applyFill="1" applyBorder="1" applyAlignment="1" applyProtection="1">
      <alignment horizontal="left" wrapText="1"/>
      <protection hidden="1"/>
    </xf>
    <xf numFmtId="0" fontId="3" fillId="0" borderId="0" xfId="3" applyNumberFormat="1" applyFont="1" applyFill="1" applyBorder="1" applyAlignment="1" applyProtection="1">
      <alignment horizontal="left" wrapText="1"/>
      <protection hidden="1"/>
    </xf>
    <xf numFmtId="0" fontId="3" fillId="0" borderId="0" xfId="2" applyNumberFormat="1" applyFont="1" applyFill="1" applyBorder="1" applyAlignment="1" applyProtection="1">
      <alignment wrapText="1"/>
      <protection hidden="1"/>
    </xf>
    <xf numFmtId="0" fontId="3" fillId="0" borderId="0" xfId="3" applyNumberFormat="1" applyFont="1" applyFill="1" applyBorder="1" applyAlignment="1" applyProtection="1">
      <alignment wrapText="1"/>
      <protection hidden="1"/>
    </xf>
    <xf numFmtId="166" fontId="3" fillId="0" borderId="0" xfId="0" applyNumberFormat="1" applyFont="1" applyFill="1" applyBorder="1" applyAlignment="1">
      <alignment wrapText="1"/>
    </xf>
    <xf numFmtId="167" fontId="3" fillId="0" borderId="0" xfId="0" applyNumberFormat="1" applyFont="1" applyFill="1" applyBorder="1" applyAlignment="1">
      <alignment wrapText="1"/>
    </xf>
    <xf numFmtId="168" fontId="3" fillId="0" borderId="0" xfId="0" applyNumberFormat="1" applyFont="1" applyFill="1" applyBorder="1" applyAlignment="1">
      <alignment wrapText="1"/>
    </xf>
    <xf numFmtId="49" fontId="3" fillId="0" borderId="0" xfId="0" applyNumberFormat="1" applyFont="1" applyFill="1" applyBorder="1" applyAlignment="1"/>
    <xf numFmtId="169" fontId="3" fillId="0" borderId="0" xfId="0" applyNumberFormat="1" applyFont="1" applyFill="1" applyBorder="1" applyAlignment="1">
      <alignment wrapText="1"/>
    </xf>
    <xf numFmtId="0" fontId="3" fillId="0" borderId="0" xfId="4" applyNumberFormat="1" applyFont="1" applyFill="1" applyBorder="1" applyAlignment="1" applyProtection="1">
      <alignment wrapText="1"/>
      <protection hidden="1"/>
    </xf>
    <xf numFmtId="0" fontId="3" fillId="0" borderId="0" xfId="5" applyNumberFormat="1" applyFont="1" applyFill="1" applyBorder="1" applyAlignment="1" applyProtection="1">
      <alignment wrapText="1"/>
      <protection hidden="1"/>
    </xf>
    <xf numFmtId="0" fontId="3" fillId="0" borderId="0" xfId="0" applyFont="1" applyFill="1" applyBorder="1" applyAlignment="1">
      <alignment horizontal="left" wrapText="1"/>
    </xf>
    <xf numFmtId="165" fontId="3" fillId="0" borderId="0" xfId="0" applyNumberFormat="1" applyFont="1" applyFill="1" applyBorder="1" applyAlignment="1">
      <alignment horizontal="left" wrapText="1"/>
    </xf>
    <xf numFmtId="49" fontId="3" fillId="0" borderId="0" xfId="0" applyNumberFormat="1" applyFont="1" applyFill="1" applyAlignment="1">
      <alignment horizontal="left" wrapText="1"/>
    </xf>
    <xf numFmtId="0" fontId="3" fillId="0" borderId="0" xfId="0" applyFont="1" applyFill="1" applyAlignment="1">
      <alignment horizontal="left" wrapText="1"/>
    </xf>
    <xf numFmtId="165" fontId="3" fillId="0" borderId="0" xfId="0" applyNumberFormat="1" applyFont="1" applyFill="1" applyAlignment="1">
      <alignment horizontal="left" wrapText="1"/>
    </xf>
    <xf numFmtId="0" fontId="3" fillId="0" borderId="0" xfId="0" applyFont="1" applyFill="1" applyAlignment="1">
      <alignment horizontal="left"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left"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6" fillId="0" borderId="0" xfId="0" applyFont="1" applyFill="1" applyBorder="1" applyAlignment="1">
      <alignment horizontal="left" vertical="center" wrapText="1"/>
    </xf>
    <xf numFmtId="165" fontId="3" fillId="0" borderId="0" xfId="0" applyNumberFormat="1" applyFont="1" applyFill="1" applyAlignment="1">
      <alignment horizontal="left"/>
    </xf>
    <xf numFmtId="165" fontId="5" fillId="0" borderId="0" xfId="0" applyNumberFormat="1" applyFont="1" applyFill="1" applyAlignment="1">
      <alignment horizontal="left" vertical="top"/>
    </xf>
    <xf numFmtId="165" fontId="5" fillId="0" borderId="0" xfId="0" applyNumberFormat="1" applyFont="1" applyFill="1" applyAlignment="1">
      <alignment horizontal="left"/>
    </xf>
    <xf numFmtId="165" fontId="5" fillId="0" borderId="0" xfId="0" applyNumberFormat="1" applyFont="1" applyFill="1" applyAlignment="1">
      <alignment horizontal="left" vertical="top" wrapText="1"/>
    </xf>
    <xf numFmtId="165" fontId="5" fillId="0" borderId="0" xfId="0" applyNumberFormat="1" applyFont="1" applyFill="1" applyAlignment="1">
      <alignment wrapText="1"/>
    </xf>
    <xf numFmtId="165" fontId="3" fillId="0" borderId="0" xfId="0" applyNumberFormat="1" applyFont="1" applyFill="1" applyAlignment="1">
      <alignment wrapText="1"/>
    </xf>
    <xf numFmtId="165" fontId="3" fillId="0" borderId="0" xfId="0" applyNumberFormat="1" applyFont="1" applyFill="1" applyAlignment="1">
      <alignment horizontal="left" vertical="top" wrapText="1"/>
    </xf>
    <xf numFmtId="165" fontId="3" fillId="0" borderId="0" xfId="1" applyNumberFormat="1" applyFont="1" applyFill="1" applyBorder="1" applyAlignment="1">
      <alignment horizontal="right"/>
    </xf>
    <xf numFmtId="165" fontId="7" fillId="0" borderId="0" xfId="0" applyNumberFormat="1" applyFont="1" applyFill="1" applyBorder="1" applyAlignment="1">
      <alignment wrapText="1"/>
    </xf>
    <xf numFmtId="0" fontId="3" fillId="0" borderId="0" xfId="0" applyFont="1" applyFill="1" applyBorder="1" applyAlignment="1">
      <alignment horizontal="left" vertical="center" wrapText="1"/>
    </xf>
    <xf numFmtId="49" fontId="8" fillId="0" borderId="0" xfId="0" applyNumberFormat="1" applyFont="1" applyFill="1" applyBorder="1" applyAlignment="1">
      <alignment wrapText="1"/>
    </xf>
    <xf numFmtId="165" fontId="8" fillId="0" borderId="0" xfId="1" applyNumberFormat="1" applyFont="1" applyFill="1" applyBorder="1" applyAlignment="1">
      <alignment horizontal="right"/>
    </xf>
    <xf numFmtId="0" fontId="8" fillId="0" borderId="0" xfId="0" applyFont="1" applyFill="1" applyAlignment="1">
      <alignment wrapText="1"/>
    </xf>
    <xf numFmtId="165" fontId="8" fillId="0" borderId="0" xfId="0" applyNumberFormat="1" applyFont="1" applyFill="1" applyAlignment="1">
      <alignment wrapText="1"/>
    </xf>
    <xf numFmtId="165" fontId="8" fillId="0" borderId="0" xfId="0" applyNumberFormat="1" applyFont="1" applyFill="1" applyBorder="1" applyAlignment="1">
      <alignment wrapText="1"/>
    </xf>
    <xf numFmtId="0" fontId="8" fillId="0" borderId="0" xfId="0" applyFont="1" applyFill="1" applyBorder="1" applyAlignment="1">
      <alignment wrapText="1"/>
    </xf>
    <xf numFmtId="165" fontId="9" fillId="0" borderId="0" xfId="0" applyNumberFormat="1" applyFont="1" applyFill="1" applyBorder="1" applyAlignment="1">
      <alignment wrapText="1"/>
    </xf>
    <xf numFmtId="0" fontId="3" fillId="0" borderId="0" xfId="0" applyFont="1" applyFill="1" applyBorder="1" applyAlignment="1">
      <alignment horizontal="right" wrapText="1"/>
    </xf>
    <xf numFmtId="2" fontId="8" fillId="0" borderId="0" xfId="0" applyNumberFormat="1" applyFont="1" applyFill="1" applyBorder="1" applyAlignment="1">
      <alignment wrapText="1"/>
    </xf>
    <xf numFmtId="2" fontId="3" fillId="0" borderId="0" xfId="0" applyNumberFormat="1" applyFont="1" applyFill="1" applyBorder="1" applyAlignment="1">
      <alignment vertical="top" wrapText="1"/>
    </xf>
    <xf numFmtId="0" fontId="8" fillId="0" borderId="0" xfId="0" applyFont="1" applyFill="1" applyBorder="1" applyAlignment="1">
      <alignment horizontal="left" wrapText="1"/>
    </xf>
    <xf numFmtId="49" fontId="9" fillId="0" borderId="0" xfId="0" applyNumberFormat="1" applyFont="1" applyFill="1" applyBorder="1" applyAlignment="1">
      <alignment wrapText="1"/>
    </xf>
    <xf numFmtId="0" fontId="9" fillId="0" borderId="0" xfId="0" applyFont="1" applyFill="1" applyBorder="1" applyAlignment="1">
      <alignment wrapText="1"/>
    </xf>
    <xf numFmtId="0" fontId="6" fillId="0" borderId="0" xfId="0" applyFont="1" applyFill="1" applyAlignment="1">
      <alignment wrapText="1"/>
    </xf>
    <xf numFmtId="0" fontId="10" fillId="0" borderId="0" xfId="0" applyFont="1" applyFill="1" applyAlignment="1">
      <alignment wrapText="1"/>
    </xf>
    <xf numFmtId="0" fontId="8" fillId="0" borderId="0" xfId="6" applyFont="1" applyFill="1" applyBorder="1" applyAlignment="1">
      <alignment horizontal="left" wrapText="1"/>
    </xf>
    <xf numFmtId="49" fontId="8" fillId="0" borderId="0" xfId="0" applyNumberFormat="1" applyFont="1" applyFill="1" applyBorder="1" applyAlignment="1">
      <alignment horizontal="left" wrapText="1"/>
    </xf>
    <xf numFmtId="4" fontId="3" fillId="0" borderId="0" xfId="0" applyNumberFormat="1" applyFont="1" applyFill="1" applyAlignment="1">
      <alignment horizontal="left"/>
    </xf>
    <xf numFmtId="4" fontId="5" fillId="0" borderId="0" xfId="0" applyNumberFormat="1" applyFont="1" applyFill="1" applyAlignment="1">
      <alignment horizontal="center" vertical="top" wrapText="1"/>
    </xf>
    <xf numFmtId="4" fontId="5" fillId="0" borderId="0" xfId="0" applyNumberFormat="1" applyFont="1" applyFill="1" applyAlignment="1">
      <alignment horizontal="right"/>
    </xf>
    <xf numFmtId="4" fontId="5" fillId="0" borderId="0" xfId="0" applyNumberFormat="1" applyFont="1" applyFill="1" applyBorder="1" applyAlignment="1">
      <alignment horizontal="center" vertical="center" wrapText="1"/>
    </xf>
    <xf numFmtId="4" fontId="3" fillId="0" borderId="0" xfId="0" applyNumberFormat="1" applyFont="1" applyFill="1" applyBorder="1" applyAlignment="1">
      <alignment wrapText="1"/>
    </xf>
    <xf numFmtId="4" fontId="8" fillId="0" borderId="0" xfId="0" applyNumberFormat="1" applyFont="1" applyFill="1" applyBorder="1" applyAlignment="1">
      <alignment wrapText="1"/>
    </xf>
    <xf numFmtId="4" fontId="3" fillId="0" borderId="0" xfId="1" applyNumberFormat="1" applyFont="1" applyFill="1" applyBorder="1" applyAlignment="1">
      <alignment horizontal="right"/>
    </xf>
    <xf numFmtId="4" fontId="8" fillId="0" borderId="0" xfId="1" applyNumberFormat="1" applyFont="1" applyFill="1" applyBorder="1" applyAlignment="1">
      <alignment horizontal="right"/>
    </xf>
    <xf numFmtId="4" fontId="5" fillId="0" borderId="0" xfId="0" applyNumberFormat="1" applyFont="1" applyFill="1" applyBorder="1" applyAlignment="1">
      <alignment wrapText="1"/>
    </xf>
    <xf numFmtId="4" fontId="3" fillId="0" borderId="0" xfId="0" applyNumberFormat="1" applyFont="1" applyFill="1" applyAlignment="1">
      <alignment horizontal="left" wrapText="1"/>
    </xf>
    <xf numFmtId="4" fontId="3" fillId="0" borderId="0" xfId="0" applyNumberFormat="1" applyFont="1" applyFill="1" applyAlignment="1">
      <alignment horizontal="left" vertical="top" wrapText="1"/>
    </xf>
    <xf numFmtId="0" fontId="3" fillId="0" borderId="0" xfId="6" applyFont="1" applyFill="1" applyBorder="1" applyAlignment="1">
      <alignment horizontal="left" wrapText="1"/>
    </xf>
    <xf numFmtId="4" fontId="6" fillId="0" borderId="0" xfId="0" applyNumberFormat="1" applyFont="1" applyFill="1" applyAlignment="1">
      <alignment horizontal="right" wrapText="1"/>
    </xf>
    <xf numFmtId="0" fontId="6" fillId="0" borderId="0" xfId="0" applyFont="1" applyFill="1" applyAlignment="1">
      <alignment horizontal="right" wrapText="1"/>
    </xf>
    <xf numFmtId="0" fontId="10" fillId="0" borderId="0" xfId="0" applyFont="1" applyFill="1" applyBorder="1" applyAlignment="1">
      <alignment horizontal="left" wrapText="1"/>
    </xf>
    <xf numFmtId="165" fontId="5" fillId="0" borderId="0" xfId="0" applyNumberFormat="1" applyFont="1" applyFill="1" applyBorder="1" applyAlignment="1">
      <alignment wrapText="1"/>
    </xf>
    <xf numFmtId="4" fontId="11" fillId="0" borderId="0" xfId="0" applyNumberFormat="1" applyFont="1" applyFill="1"/>
    <xf numFmtId="0" fontId="6" fillId="0" borderId="0" xfId="0" applyFont="1" applyFill="1"/>
    <xf numFmtId="0" fontId="13" fillId="0" borderId="0" xfId="0" applyFont="1" applyFill="1"/>
    <xf numFmtId="4" fontId="13" fillId="0" borderId="0" xfId="0" applyNumberFormat="1" applyFont="1" applyFill="1"/>
    <xf numFmtId="4" fontId="12" fillId="0" borderId="0" xfId="0" applyNumberFormat="1" applyFont="1" applyFill="1" applyAlignment="1">
      <alignment horizontal="right" wrapText="1"/>
    </xf>
    <xf numFmtId="0" fontId="11" fillId="0" borderId="0" xfId="0" applyFont="1" applyFill="1" applyAlignment="1">
      <alignment horizontal="right" wrapText="1"/>
    </xf>
    <xf numFmtId="0" fontId="13" fillId="0" borderId="0" xfId="0" applyFont="1" applyFill="1" applyAlignment="1">
      <alignment horizontal="right" wrapText="1"/>
    </xf>
    <xf numFmtId="0" fontId="14" fillId="0" borderId="0" xfId="0" applyFont="1" applyFill="1"/>
    <xf numFmtId="0" fontId="15" fillId="0" borderId="0" xfId="0" applyFont="1" applyFill="1" applyAlignment="1">
      <alignment horizontal="center" wrapText="1"/>
    </xf>
    <xf numFmtId="0" fontId="13" fillId="0" borderId="0" xfId="0" applyFont="1" applyFill="1" applyAlignment="1">
      <alignment horizontal="justify" wrapText="1"/>
    </xf>
    <xf numFmtId="0" fontId="13" fillId="0" borderId="0" xfId="0" applyFont="1" applyFill="1" applyAlignment="1">
      <alignment horizontal="center" wrapText="1"/>
    </xf>
    <xf numFmtId="49" fontId="13" fillId="0" borderId="0" xfId="0" applyNumberFormat="1" applyFont="1" applyFill="1" applyAlignment="1">
      <alignment horizontal="center" wrapText="1"/>
    </xf>
    <xf numFmtId="49" fontId="3" fillId="0" borderId="0" xfId="0" applyNumberFormat="1" applyFont="1" applyFill="1" applyBorder="1" applyAlignment="1">
      <alignment vertical="top" wrapText="1"/>
    </xf>
    <xf numFmtId="0" fontId="16" fillId="0" borderId="0" xfId="0" applyFont="1" applyFill="1" applyAlignment="1">
      <alignment horizontal="right" wrapText="1"/>
    </xf>
    <xf numFmtId="0" fontId="16" fillId="0" borderId="0" xfId="0" applyFont="1" applyFill="1" applyAlignment="1">
      <alignment wrapText="1"/>
    </xf>
    <xf numFmtId="4" fontId="17" fillId="0" borderId="0" xfId="0" applyNumberFormat="1" applyFont="1" applyFill="1" applyBorder="1" applyAlignment="1">
      <alignment wrapText="1"/>
    </xf>
    <xf numFmtId="0" fontId="17" fillId="0" borderId="0" xfId="0" applyFont="1" applyFill="1" applyAlignment="1">
      <alignment horizontal="left" wrapText="1"/>
    </xf>
    <xf numFmtId="0" fontId="17" fillId="0" borderId="0" xfId="0" applyFont="1" applyFill="1" applyBorder="1" applyAlignment="1">
      <alignment horizontal="left" wrapText="1"/>
    </xf>
    <xf numFmtId="0" fontId="18" fillId="0" borderId="0" xfId="0" applyFont="1" applyFill="1" applyBorder="1" applyAlignment="1">
      <alignment horizontal="left" wrapText="1"/>
    </xf>
    <xf numFmtId="165" fontId="17" fillId="0" borderId="0" xfId="0" applyNumberFormat="1" applyFont="1" applyFill="1" applyBorder="1" applyAlignment="1">
      <alignment horizontal="left" wrapText="1"/>
    </xf>
    <xf numFmtId="49" fontId="17" fillId="0" borderId="0" xfId="0" applyNumberFormat="1" applyFont="1" applyFill="1" applyAlignment="1">
      <alignment horizontal="left" wrapText="1"/>
    </xf>
    <xf numFmtId="4" fontId="17" fillId="0" borderId="0" xfId="0" applyNumberFormat="1" applyFont="1" applyFill="1" applyAlignment="1">
      <alignment horizontal="left" wrapText="1"/>
    </xf>
    <xf numFmtId="165" fontId="17" fillId="0" borderId="0" xfId="0" applyNumberFormat="1" applyFont="1" applyFill="1" applyAlignment="1">
      <alignment horizontal="left" wrapText="1"/>
    </xf>
    <xf numFmtId="4" fontId="19" fillId="0" borderId="0" xfId="0" applyNumberFormat="1" applyFont="1" applyFill="1"/>
    <xf numFmtId="4" fontId="17" fillId="0" borderId="0" xfId="1" applyNumberFormat="1" applyFont="1" applyFill="1" applyBorder="1" applyAlignment="1">
      <alignment horizontal="right"/>
    </xf>
    <xf numFmtId="0" fontId="5" fillId="0" borderId="0" xfId="0" applyFont="1" applyFill="1" applyAlignment="1">
      <alignment horizontal="center" vertical="top" wrapText="1"/>
    </xf>
    <xf numFmtId="49" fontId="5" fillId="0" borderId="0" xfId="0" applyNumberFormat="1" applyFont="1" applyFill="1" applyBorder="1" applyAlignment="1">
      <alignment wrapText="1"/>
    </xf>
    <xf numFmtId="0" fontId="5" fillId="0" borderId="0" xfId="0" applyFont="1" applyFill="1" applyBorder="1" applyAlignment="1">
      <alignment wrapText="1"/>
    </xf>
    <xf numFmtId="165" fontId="20" fillId="0" borderId="0" xfId="0" applyNumberFormat="1" applyFont="1" applyFill="1" applyBorder="1" applyAlignment="1">
      <alignment wrapText="1"/>
    </xf>
  </cellXfs>
  <cellStyles count="7">
    <cellStyle name="Обычный" xfId="0" builtinId="0"/>
    <cellStyle name="Обычный 2 3" xfId="3"/>
    <cellStyle name="Обычный 2 4" xfId="2"/>
    <cellStyle name="Обычный 2 5" xfId="4"/>
    <cellStyle name="Обычный 2 6" xfId="5"/>
    <cellStyle name="Обычный 3" xfId="6"/>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B1:W1663"/>
  <sheetViews>
    <sheetView tabSelected="1" view="pageBreakPreview" topLeftCell="A148" zoomScaleSheetLayoutView="100" workbookViewId="0">
      <selection activeCell="A124" sqref="A124:XFD124"/>
    </sheetView>
  </sheetViews>
  <sheetFormatPr defaultRowHeight="16.5"/>
  <cols>
    <col min="1" max="1" width="0.5703125" style="1" customWidth="1"/>
    <col min="2" max="2" width="29" style="1" customWidth="1"/>
    <col min="3" max="3" width="45.42578125" style="1" customWidth="1"/>
    <col min="4" max="4" width="18" style="1" customWidth="1"/>
    <col min="5" max="5" width="9.140625" style="3" hidden="1" customWidth="1"/>
    <col min="6" max="7" width="9.140625" style="1" hidden="1" customWidth="1"/>
    <col min="8" max="8" width="0" style="1" hidden="1" customWidth="1"/>
    <col min="9" max="11" width="9.140625" style="1" hidden="1" customWidth="1"/>
    <col min="12" max="12" width="17.28515625" style="1" customWidth="1"/>
    <col min="13" max="13" width="16.85546875" style="1" customWidth="1"/>
    <col min="14" max="14" width="16.85546875" style="66" customWidth="1"/>
    <col min="15" max="15" width="32.42578125" style="66" customWidth="1"/>
    <col min="16" max="16" width="12.7109375" style="66" customWidth="1"/>
    <col min="17" max="17" width="32.140625" style="1" customWidth="1"/>
    <col min="18" max="18" width="3.42578125" style="39" customWidth="1"/>
    <col min="19" max="19" width="21.5703125" style="39" customWidth="1"/>
    <col min="20" max="20" width="11.42578125" style="39" bestFit="1" customWidth="1"/>
    <col min="21" max="16384" width="9.140625" style="1"/>
  </cols>
  <sheetData>
    <row r="1" spans="2:20">
      <c r="D1" s="2" t="s">
        <v>304</v>
      </c>
    </row>
    <row r="2" spans="2:20">
      <c r="D2" s="2"/>
    </row>
    <row r="3" spans="2:20">
      <c r="D3" s="2"/>
    </row>
    <row r="4" spans="2:20" s="4" customFormat="1" ht="39" customHeight="1">
      <c r="B4" s="107" t="s">
        <v>354</v>
      </c>
      <c r="C4" s="107"/>
      <c r="D4" s="107"/>
      <c r="E4" s="107"/>
      <c r="F4" s="107"/>
      <c r="G4" s="107"/>
      <c r="H4" s="107"/>
      <c r="I4" s="107"/>
      <c r="J4" s="107"/>
      <c r="K4" s="107"/>
      <c r="L4" s="107"/>
      <c r="M4" s="107"/>
      <c r="N4" s="67"/>
      <c r="O4" s="67"/>
      <c r="P4" s="67"/>
      <c r="R4" s="40"/>
      <c r="S4" s="40"/>
      <c r="T4" s="40"/>
    </row>
    <row r="5" spans="2:20" s="6" customFormat="1">
      <c r="B5" s="5"/>
      <c r="E5" s="7"/>
      <c r="M5" s="8" t="s">
        <v>189</v>
      </c>
      <c r="N5" s="68"/>
      <c r="O5" s="68"/>
      <c r="P5" s="68"/>
      <c r="R5" s="41"/>
      <c r="S5" s="41"/>
      <c r="T5" s="41"/>
    </row>
    <row r="6" spans="2:20" s="9" customFormat="1" ht="33">
      <c r="B6" s="37" t="s">
        <v>0</v>
      </c>
      <c r="C6" s="33" t="s">
        <v>1</v>
      </c>
      <c r="D6" s="33" t="s">
        <v>303</v>
      </c>
      <c r="E6" s="35"/>
      <c r="F6" s="36"/>
      <c r="G6" s="36"/>
      <c r="H6" s="36"/>
      <c r="I6" s="36"/>
      <c r="J6" s="36"/>
      <c r="K6" s="36"/>
      <c r="L6" s="33" t="s">
        <v>325</v>
      </c>
      <c r="M6" s="33" t="s">
        <v>355</v>
      </c>
      <c r="N6" s="69"/>
      <c r="O6" s="69"/>
      <c r="P6" s="69"/>
      <c r="R6" s="42"/>
      <c r="S6" s="42"/>
      <c r="T6" s="42"/>
    </row>
    <row r="7" spans="2:20" s="9" customFormat="1">
      <c r="B7" s="33">
        <v>1</v>
      </c>
      <c r="C7" s="34">
        <v>2</v>
      </c>
      <c r="D7" s="33">
        <v>3</v>
      </c>
      <c r="E7" s="35"/>
      <c r="F7" s="36"/>
      <c r="G7" s="36"/>
      <c r="H7" s="36"/>
      <c r="I7" s="36"/>
      <c r="J7" s="36"/>
      <c r="K7" s="36"/>
      <c r="L7" s="33">
        <v>4</v>
      </c>
      <c r="M7" s="33">
        <v>5</v>
      </c>
      <c r="N7" s="69"/>
      <c r="O7" s="69"/>
      <c r="P7" s="69"/>
      <c r="R7" s="42"/>
      <c r="S7" s="42"/>
      <c r="T7" s="42"/>
    </row>
    <row r="8" spans="2:20" s="10" customFormat="1">
      <c r="B8" s="109" t="s">
        <v>2</v>
      </c>
      <c r="C8" s="109" t="s">
        <v>3</v>
      </c>
      <c r="D8" s="81">
        <f>D9+D161+D165+D169</f>
        <v>730768.70000000007</v>
      </c>
      <c r="E8" s="108"/>
      <c r="F8" s="109"/>
      <c r="G8" s="109"/>
      <c r="H8" s="109"/>
      <c r="I8" s="109"/>
      <c r="J8" s="109"/>
      <c r="K8" s="109"/>
      <c r="L8" s="81">
        <f>L9+L161+L165+L169</f>
        <v>609150.4</v>
      </c>
      <c r="M8" s="81">
        <f>M9+M161+M165+M169</f>
        <v>613378</v>
      </c>
      <c r="N8" s="74"/>
      <c r="O8" s="74"/>
      <c r="P8" s="74"/>
      <c r="R8" s="43"/>
      <c r="S8" s="43"/>
      <c r="T8" s="43"/>
    </row>
    <row r="9" spans="2:20" s="10" customFormat="1" ht="49.5">
      <c r="B9" s="108" t="s">
        <v>4</v>
      </c>
      <c r="C9" s="108" t="s">
        <v>196</v>
      </c>
      <c r="D9" s="81">
        <f>D10+D14+D72+D124</f>
        <v>730768.70000000007</v>
      </c>
      <c r="E9" s="108"/>
      <c r="F9" s="109"/>
      <c r="G9" s="109"/>
      <c r="H9" s="109"/>
      <c r="I9" s="109"/>
      <c r="J9" s="109"/>
      <c r="K9" s="109"/>
      <c r="L9" s="81">
        <f>L10+L14+L72+L124</f>
        <v>609150.4</v>
      </c>
      <c r="M9" s="81">
        <f>M10+M14+M72+M124</f>
        <v>613378</v>
      </c>
      <c r="N9" s="74"/>
      <c r="O9" s="74"/>
      <c r="P9" s="74"/>
      <c r="R9" s="43"/>
      <c r="S9" s="43"/>
      <c r="T9" s="43"/>
    </row>
    <row r="10" spans="2:20" s="10" customFormat="1" ht="33">
      <c r="B10" s="108" t="s">
        <v>201</v>
      </c>
      <c r="C10" s="108" t="s">
        <v>197</v>
      </c>
      <c r="D10" s="81">
        <f>D11+D12+D13</f>
        <v>183547.4</v>
      </c>
      <c r="E10" s="108"/>
      <c r="F10" s="109"/>
      <c r="G10" s="109"/>
      <c r="H10" s="109"/>
      <c r="I10" s="109"/>
      <c r="J10" s="109"/>
      <c r="K10" s="109"/>
      <c r="L10" s="81">
        <f>L11+L12+L13</f>
        <v>141835.1</v>
      </c>
      <c r="M10" s="81">
        <f>M11+M12+M13</f>
        <v>145919.79999999999</v>
      </c>
      <c r="N10" s="74"/>
      <c r="O10" s="74"/>
      <c r="P10" s="74"/>
      <c r="R10" s="43"/>
      <c r="S10" s="43"/>
      <c r="T10" s="43"/>
    </row>
    <row r="11" spans="2:20" s="12" customFormat="1" ht="66">
      <c r="B11" s="11" t="s">
        <v>290</v>
      </c>
      <c r="C11" s="11" t="s">
        <v>202</v>
      </c>
      <c r="D11" s="46">
        <f>183547.4</f>
        <v>183547.4</v>
      </c>
      <c r="E11" s="46">
        <f>83617.9</f>
        <v>83617.899999999994</v>
      </c>
      <c r="F11" s="46">
        <f>97134.3</f>
        <v>97134.3</v>
      </c>
      <c r="G11" s="56"/>
      <c r="H11" s="56"/>
      <c r="I11" s="56"/>
      <c r="J11" s="56"/>
      <c r="K11" s="56"/>
      <c r="L11" s="46">
        <v>141835.1</v>
      </c>
      <c r="M11" s="46">
        <v>145919.79999999999</v>
      </c>
      <c r="N11" s="78"/>
      <c r="O11" s="78"/>
      <c r="P11" s="78"/>
      <c r="R11" s="44"/>
      <c r="S11" s="44"/>
      <c r="T11" s="44"/>
    </row>
    <row r="12" spans="2:20" s="12" customFormat="1" ht="52.5" hidden="1" customHeight="1">
      <c r="B12" s="11" t="s">
        <v>203</v>
      </c>
      <c r="C12" s="11" t="s">
        <v>204</v>
      </c>
      <c r="D12" s="13"/>
      <c r="E12" s="11" t="s">
        <v>5</v>
      </c>
      <c r="F12" s="14"/>
      <c r="G12" s="14"/>
      <c r="H12" s="14"/>
      <c r="I12" s="14"/>
      <c r="J12" s="14"/>
      <c r="K12" s="14"/>
      <c r="L12" s="13">
        <f>0</f>
        <v>0</v>
      </c>
      <c r="M12" s="13">
        <f>0</f>
        <v>0</v>
      </c>
      <c r="N12" s="70"/>
      <c r="O12" s="70"/>
      <c r="P12" s="70"/>
      <c r="R12" s="44"/>
      <c r="S12" s="44"/>
      <c r="T12" s="44"/>
    </row>
    <row r="13" spans="2:20" s="12" customFormat="1" ht="30.75" hidden="1" customHeight="1">
      <c r="B13" s="11" t="s">
        <v>294</v>
      </c>
      <c r="C13" s="11" t="s">
        <v>295</v>
      </c>
      <c r="D13" s="13"/>
      <c r="E13" s="11" t="s">
        <v>5</v>
      </c>
      <c r="F13" s="14"/>
      <c r="G13" s="14"/>
      <c r="H13" s="14"/>
      <c r="I13" s="14"/>
      <c r="J13" s="14"/>
      <c r="K13" s="14"/>
      <c r="L13" s="13">
        <f>0</f>
        <v>0</v>
      </c>
      <c r="M13" s="13">
        <f>0</f>
        <v>0</v>
      </c>
      <c r="N13" s="70"/>
      <c r="O13" s="70"/>
      <c r="P13" s="70"/>
      <c r="R13" s="44"/>
      <c r="S13" s="44"/>
      <c r="T13" s="44"/>
    </row>
    <row r="14" spans="2:20" s="10" customFormat="1" ht="49.5">
      <c r="B14" s="108" t="s">
        <v>205</v>
      </c>
      <c r="C14" s="108" t="s">
        <v>198</v>
      </c>
      <c r="D14" s="81">
        <f>SUM(D15:D71)</f>
        <v>71500.100000000006</v>
      </c>
      <c r="E14" s="81">
        <f t="shared" ref="E14:K14" si="0">SUM(E16:E59)</f>
        <v>0</v>
      </c>
      <c r="F14" s="81">
        <f t="shared" si="0"/>
        <v>0</v>
      </c>
      <c r="G14" s="81">
        <f t="shared" si="0"/>
        <v>0</v>
      </c>
      <c r="H14" s="81">
        <f t="shared" si="0"/>
        <v>0</v>
      </c>
      <c r="I14" s="81">
        <f t="shared" si="0"/>
        <v>0</v>
      </c>
      <c r="J14" s="81">
        <f t="shared" si="0"/>
        <v>0</v>
      </c>
      <c r="K14" s="81">
        <f t="shared" si="0"/>
        <v>0</v>
      </c>
      <c r="L14" s="110">
        <f>SUM(L15:L71)</f>
        <v>0</v>
      </c>
      <c r="M14" s="110">
        <f>SUM(M15:M71)</f>
        <v>0</v>
      </c>
      <c r="N14" s="74"/>
      <c r="O14" s="74"/>
      <c r="P14" s="74"/>
      <c r="R14" s="43"/>
      <c r="S14" s="43"/>
      <c r="T14" s="43"/>
    </row>
    <row r="15" spans="2:20" s="10" customFormat="1" ht="115.5" hidden="1" customHeight="1">
      <c r="B15" s="11" t="s">
        <v>327</v>
      </c>
      <c r="C15" s="11" t="s">
        <v>328</v>
      </c>
      <c r="D15" s="13"/>
      <c r="E15" s="13"/>
      <c r="F15" s="13"/>
      <c r="G15" s="13"/>
      <c r="H15" s="13"/>
      <c r="I15" s="13"/>
      <c r="J15" s="13"/>
      <c r="K15" s="13"/>
      <c r="L15" s="47">
        <f>0</f>
        <v>0</v>
      </c>
      <c r="M15" s="47">
        <f>0</f>
        <v>0</v>
      </c>
      <c r="N15" s="82"/>
      <c r="O15" s="70"/>
      <c r="P15" s="70"/>
      <c r="Q15" s="62"/>
      <c r="R15" s="43"/>
      <c r="S15" s="43"/>
      <c r="T15" s="43"/>
    </row>
    <row r="16" spans="2:20" s="10" customFormat="1" ht="115.5" hidden="1">
      <c r="B16" s="49" t="s">
        <v>236</v>
      </c>
      <c r="C16" s="49" t="s">
        <v>308</v>
      </c>
      <c r="D16" s="53">
        <f>0+8814.3-8814.3</f>
        <v>0</v>
      </c>
      <c r="E16" s="49"/>
      <c r="F16" s="54"/>
      <c r="G16" s="54"/>
      <c r="H16" s="54"/>
      <c r="I16" s="54"/>
      <c r="J16" s="54"/>
      <c r="K16" s="54"/>
      <c r="L16" s="53">
        <f>0+5530.5-5530.5</f>
        <v>0</v>
      </c>
      <c r="M16" s="13">
        <f>0</f>
        <v>0</v>
      </c>
      <c r="N16" s="70"/>
      <c r="O16" s="70"/>
      <c r="P16" s="70"/>
      <c r="Q16" s="62"/>
      <c r="R16" s="43"/>
      <c r="S16" s="43"/>
      <c r="T16" s="43"/>
    </row>
    <row r="17" spans="2:20" s="10" customFormat="1" ht="148.5" hidden="1">
      <c r="B17" s="11" t="s">
        <v>236</v>
      </c>
      <c r="C17" s="15" t="s">
        <v>253</v>
      </c>
      <c r="D17" s="13"/>
      <c r="E17" s="11"/>
      <c r="F17" s="14"/>
      <c r="G17" s="14"/>
      <c r="H17" s="14"/>
      <c r="I17" s="14"/>
      <c r="J17" s="14"/>
      <c r="K17" s="14"/>
      <c r="L17" s="13"/>
      <c r="M17" s="13"/>
      <c r="N17" s="70"/>
      <c r="O17" s="70"/>
      <c r="P17" s="70"/>
      <c r="Q17" s="12"/>
      <c r="R17" s="43"/>
      <c r="S17" s="43"/>
      <c r="T17" s="43"/>
    </row>
    <row r="18" spans="2:20" s="10" customFormat="1" ht="148.5" hidden="1">
      <c r="B18" s="11" t="s">
        <v>332</v>
      </c>
      <c r="C18" s="15" t="s">
        <v>333</v>
      </c>
      <c r="D18" s="13"/>
      <c r="E18" s="11"/>
      <c r="F18" s="14"/>
      <c r="G18" s="14"/>
      <c r="H18" s="14"/>
      <c r="I18" s="14"/>
      <c r="J18" s="14"/>
      <c r="K18" s="14"/>
      <c r="L18" s="13"/>
      <c r="M18" s="13"/>
      <c r="N18" s="83"/>
      <c r="O18" s="70"/>
      <c r="P18" s="70"/>
      <c r="Q18" s="12"/>
      <c r="R18" s="43"/>
      <c r="S18" s="43"/>
      <c r="T18" s="43"/>
    </row>
    <row r="19" spans="2:20" s="10" customFormat="1" ht="153.75" hidden="1" customHeight="1">
      <c r="B19" s="11" t="s">
        <v>330</v>
      </c>
      <c r="C19" s="15" t="s">
        <v>331</v>
      </c>
      <c r="D19" s="13"/>
      <c r="E19" s="11"/>
      <c r="F19" s="14"/>
      <c r="G19" s="14"/>
      <c r="H19" s="14"/>
      <c r="I19" s="14"/>
      <c r="J19" s="14"/>
      <c r="K19" s="14"/>
      <c r="L19" s="13"/>
      <c r="M19" s="13"/>
      <c r="N19" s="78"/>
      <c r="O19" s="78"/>
      <c r="P19" s="70"/>
      <c r="Q19" s="12"/>
      <c r="R19" s="43"/>
      <c r="S19" s="43"/>
      <c r="T19" s="43"/>
    </row>
    <row r="20" spans="2:20" s="10" customFormat="1" ht="82.5" hidden="1">
      <c r="B20" s="64" t="s">
        <v>256</v>
      </c>
      <c r="C20" s="57" t="s">
        <v>306</v>
      </c>
      <c r="D20" s="13">
        <f>0</f>
        <v>0</v>
      </c>
      <c r="E20" s="11"/>
      <c r="F20" s="14"/>
      <c r="G20" s="14"/>
      <c r="H20" s="14"/>
      <c r="I20" s="14"/>
      <c r="J20" s="14"/>
      <c r="K20" s="14"/>
      <c r="L20" s="53">
        <f>0+5474-5474</f>
        <v>0</v>
      </c>
      <c r="M20" s="13">
        <f>0+5474-5474</f>
        <v>0</v>
      </c>
      <c r="N20" s="70"/>
      <c r="O20" s="70"/>
      <c r="P20" s="70"/>
      <c r="Q20" s="12"/>
      <c r="R20" s="43"/>
      <c r="S20" s="43"/>
      <c r="T20" s="43"/>
    </row>
    <row r="21" spans="2:20" s="10" customFormat="1" ht="99" hidden="1">
      <c r="B21" s="77" t="s">
        <v>340</v>
      </c>
      <c r="C21" s="15" t="s">
        <v>341</v>
      </c>
      <c r="D21" s="13"/>
      <c r="E21" s="11"/>
      <c r="F21" s="14"/>
      <c r="G21" s="14"/>
      <c r="H21" s="14"/>
      <c r="I21" s="14"/>
      <c r="J21" s="14"/>
      <c r="K21" s="14"/>
      <c r="L21" s="13"/>
      <c r="M21" s="13"/>
      <c r="N21" s="70"/>
      <c r="O21" s="84"/>
      <c r="P21" s="70"/>
      <c r="Q21" s="12"/>
      <c r="R21" s="43"/>
      <c r="S21" s="43"/>
      <c r="T21" s="43"/>
    </row>
    <row r="22" spans="2:20" s="10" customFormat="1" ht="49.5" hidden="1">
      <c r="B22" s="11" t="s">
        <v>194</v>
      </c>
      <c r="C22" s="11" t="s">
        <v>316</v>
      </c>
      <c r="D22" s="13"/>
      <c r="E22" s="11"/>
      <c r="F22" s="14"/>
      <c r="G22" s="14"/>
      <c r="H22" s="14"/>
      <c r="I22" s="14"/>
      <c r="J22" s="14"/>
      <c r="K22" s="14"/>
      <c r="L22" s="13"/>
      <c r="M22" s="13"/>
      <c r="N22" s="85"/>
      <c r="O22" s="70"/>
      <c r="P22" s="70"/>
      <c r="R22" s="43"/>
      <c r="S22" s="43"/>
      <c r="T22" s="43"/>
    </row>
    <row r="23" spans="2:20" s="12" customFormat="1" ht="115.5" hidden="1">
      <c r="B23" s="11" t="s">
        <v>6</v>
      </c>
      <c r="C23" s="11" t="s">
        <v>7</v>
      </c>
      <c r="D23" s="13">
        <f>0</f>
        <v>0</v>
      </c>
      <c r="E23" s="11" t="s">
        <v>5</v>
      </c>
      <c r="F23" s="14"/>
      <c r="G23" s="14"/>
      <c r="H23" s="14"/>
      <c r="I23" s="14"/>
      <c r="J23" s="14"/>
      <c r="K23" s="14"/>
      <c r="L23" s="13">
        <f>0</f>
        <v>0</v>
      </c>
      <c r="M23" s="13">
        <f>0</f>
        <v>0</v>
      </c>
      <c r="N23" s="70"/>
      <c r="O23" s="70"/>
      <c r="P23" s="70"/>
      <c r="R23" s="44"/>
      <c r="S23" s="44"/>
      <c r="T23" s="44"/>
    </row>
    <row r="24" spans="2:20" s="12" customFormat="1" ht="49.5" hidden="1">
      <c r="B24" s="11" t="s">
        <v>8</v>
      </c>
      <c r="C24" s="11" t="s">
        <v>9</v>
      </c>
      <c r="D24" s="13">
        <f>0</f>
        <v>0</v>
      </c>
      <c r="E24" s="11" t="s">
        <v>10</v>
      </c>
      <c r="F24" s="14"/>
      <c r="G24" s="14"/>
      <c r="H24" s="14"/>
      <c r="I24" s="14"/>
      <c r="J24" s="14"/>
      <c r="K24" s="14"/>
      <c r="L24" s="13">
        <f>0</f>
        <v>0</v>
      </c>
      <c r="M24" s="13">
        <f>0</f>
        <v>0</v>
      </c>
      <c r="N24" s="70"/>
      <c r="O24" s="70"/>
      <c r="P24" s="70"/>
      <c r="R24" s="44"/>
      <c r="S24" s="44"/>
      <c r="T24" s="44"/>
    </row>
    <row r="25" spans="2:20" s="12" customFormat="1" ht="148.5" hidden="1">
      <c r="B25" s="11" t="s">
        <v>11</v>
      </c>
      <c r="C25" s="14" t="s">
        <v>12</v>
      </c>
      <c r="D25" s="13"/>
      <c r="E25" s="11" t="s">
        <v>5</v>
      </c>
      <c r="F25" s="14"/>
      <c r="G25" s="14"/>
      <c r="H25" s="14"/>
      <c r="I25" s="14"/>
      <c r="J25" s="14"/>
      <c r="K25" s="14"/>
      <c r="L25" s="13"/>
      <c r="M25" s="13"/>
      <c r="N25" s="70"/>
      <c r="O25" s="70"/>
      <c r="P25" s="70"/>
      <c r="R25" s="44"/>
      <c r="S25" s="44"/>
      <c r="T25" s="44"/>
    </row>
    <row r="26" spans="2:20" s="12" customFormat="1" ht="66" hidden="1">
      <c r="B26" s="11" t="s">
        <v>13</v>
      </c>
      <c r="C26" s="11" t="s">
        <v>14</v>
      </c>
      <c r="D26" s="13">
        <f>0</f>
        <v>0</v>
      </c>
      <c r="E26" s="11" t="s">
        <v>15</v>
      </c>
      <c r="F26" s="14"/>
      <c r="G26" s="14"/>
      <c r="H26" s="14"/>
      <c r="I26" s="14"/>
      <c r="J26" s="14"/>
      <c r="K26" s="14"/>
      <c r="L26" s="13">
        <f>0</f>
        <v>0</v>
      </c>
      <c r="M26" s="13">
        <f>0</f>
        <v>0</v>
      </c>
      <c r="N26" s="70"/>
      <c r="O26" s="70"/>
      <c r="P26" s="70"/>
      <c r="R26" s="44"/>
      <c r="S26" s="44"/>
      <c r="T26" s="44"/>
    </row>
    <row r="27" spans="2:20" s="12" customFormat="1" ht="82.5" hidden="1">
      <c r="B27" s="11" t="s">
        <v>16</v>
      </c>
      <c r="C27" s="11" t="s">
        <v>17</v>
      </c>
      <c r="D27" s="13"/>
      <c r="E27" s="11" t="s">
        <v>5</v>
      </c>
      <c r="F27" s="14"/>
      <c r="G27" s="14"/>
      <c r="H27" s="14"/>
      <c r="I27" s="14"/>
      <c r="J27" s="14"/>
      <c r="K27" s="14"/>
      <c r="L27" s="13"/>
      <c r="M27" s="13"/>
      <c r="N27" s="70"/>
      <c r="O27" s="70"/>
      <c r="P27" s="70"/>
      <c r="R27" s="44"/>
      <c r="S27" s="44"/>
      <c r="T27" s="44"/>
    </row>
    <row r="28" spans="2:20" s="12" customFormat="1" ht="49.5" hidden="1">
      <c r="B28" s="11" t="s">
        <v>18</v>
      </c>
      <c r="C28" s="11" t="s">
        <v>19</v>
      </c>
      <c r="D28" s="13">
        <f>0</f>
        <v>0</v>
      </c>
      <c r="E28" s="11" t="s">
        <v>20</v>
      </c>
      <c r="F28" s="14"/>
      <c r="G28" s="14"/>
      <c r="H28" s="14"/>
      <c r="I28" s="14"/>
      <c r="J28" s="14"/>
      <c r="K28" s="14"/>
      <c r="L28" s="13">
        <f>0</f>
        <v>0</v>
      </c>
      <c r="M28" s="13">
        <f>0</f>
        <v>0</v>
      </c>
      <c r="N28" s="70"/>
      <c r="O28" s="70"/>
      <c r="P28" s="70"/>
      <c r="R28" s="44"/>
      <c r="S28" s="44"/>
      <c r="T28" s="44"/>
    </row>
    <row r="29" spans="2:20" s="12" customFormat="1" ht="99" hidden="1">
      <c r="B29" s="11" t="s">
        <v>21</v>
      </c>
      <c r="C29" s="11" t="s">
        <v>22</v>
      </c>
      <c r="D29" s="13"/>
      <c r="E29" s="11" t="s">
        <v>5</v>
      </c>
      <c r="F29" s="14"/>
      <c r="G29" s="14"/>
      <c r="H29" s="14"/>
      <c r="I29" s="14"/>
      <c r="J29" s="14"/>
      <c r="K29" s="14"/>
      <c r="L29" s="13"/>
      <c r="M29" s="13"/>
      <c r="N29" s="70"/>
      <c r="O29" s="70"/>
      <c r="P29" s="70"/>
      <c r="R29" s="44"/>
      <c r="S29" s="44"/>
      <c r="T29" s="44"/>
    </row>
    <row r="30" spans="2:20" s="12" customFormat="1" ht="66" hidden="1">
      <c r="B30" s="11" t="s">
        <v>23</v>
      </c>
      <c r="C30" s="11" t="s">
        <v>24</v>
      </c>
      <c r="D30" s="13"/>
      <c r="E30" s="11" t="s">
        <v>5</v>
      </c>
      <c r="F30" s="14"/>
      <c r="G30" s="14"/>
      <c r="H30" s="14"/>
      <c r="I30" s="14"/>
      <c r="J30" s="14"/>
      <c r="K30" s="14"/>
      <c r="L30" s="13"/>
      <c r="M30" s="13"/>
      <c r="N30" s="70"/>
      <c r="O30" s="70"/>
      <c r="P30" s="70"/>
      <c r="R30" s="44"/>
      <c r="S30" s="44"/>
      <c r="T30" s="44"/>
    </row>
    <row r="31" spans="2:20" s="12" customFormat="1" ht="115.5" hidden="1">
      <c r="B31" s="11" t="s">
        <v>25</v>
      </c>
      <c r="C31" s="11" t="s">
        <v>26</v>
      </c>
      <c r="D31" s="13">
        <f>0</f>
        <v>0</v>
      </c>
      <c r="E31" s="11" t="s">
        <v>5</v>
      </c>
      <c r="F31" s="14"/>
      <c r="G31" s="14"/>
      <c r="H31" s="14"/>
      <c r="I31" s="14"/>
      <c r="J31" s="14"/>
      <c r="K31" s="14"/>
      <c r="L31" s="13">
        <f>0</f>
        <v>0</v>
      </c>
      <c r="M31" s="13">
        <f>0</f>
        <v>0</v>
      </c>
      <c r="N31" s="70"/>
      <c r="O31" s="70"/>
      <c r="P31" s="70"/>
      <c r="R31" s="44"/>
      <c r="S31" s="44"/>
      <c r="T31" s="44"/>
    </row>
    <row r="32" spans="2:20" s="12" customFormat="1" ht="115.5" hidden="1">
      <c r="B32" s="11" t="s">
        <v>27</v>
      </c>
      <c r="C32" s="11" t="s">
        <v>28</v>
      </c>
      <c r="D32" s="13"/>
      <c r="E32" s="11" t="s">
        <v>5</v>
      </c>
      <c r="F32" s="14"/>
      <c r="G32" s="14"/>
      <c r="H32" s="14"/>
      <c r="I32" s="14"/>
      <c r="J32" s="14"/>
      <c r="K32" s="14"/>
      <c r="L32" s="13"/>
      <c r="M32" s="13"/>
      <c r="N32" s="70"/>
      <c r="O32" s="70"/>
      <c r="P32" s="70"/>
      <c r="R32" s="44"/>
      <c r="S32" s="44"/>
      <c r="T32" s="44"/>
    </row>
    <row r="33" spans="2:20" s="12" customFormat="1" ht="82.5" hidden="1">
      <c r="B33" s="11" t="s">
        <v>29</v>
      </c>
      <c r="C33" s="14" t="s">
        <v>30</v>
      </c>
      <c r="D33" s="13"/>
      <c r="E33" s="11" t="s">
        <v>5</v>
      </c>
      <c r="F33" s="14"/>
      <c r="G33" s="14"/>
      <c r="H33" s="14"/>
      <c r="I33" s="14"/>
      <c r="J33" s="14"/>
      <c r="K33" s="14"/>
      <c r="L33" s="13"/>
      <c r="M33" s="13"/>
      <c r="N33" s="70"/>
      <c r="O33" s="70"/>
      <c r="P33" s="70"/>
      <c r="R33" s="44"/>
      <c r="S33" s="44"/>
      <c r="T33" s="44"/>
    </row>
    <row r="34" spans="2:20" s="12" customFormat="1" ht="66" hidden="1">
      <c r="B34" s="11" t="s">
        <v>31</v>
      </c>
      <c r="C34" s="11" t="s">
        <v>32</v>
      </c>
      <c r="D34" s="13"/>
      <c r="E34" s="11" t="s">
        <v>5</v>
      </c>
      <c r="F34" s="14"/>
      <c r="G34" s="14"/>
      <c r="H34" s="14"/>
      <c r="I34" s="14"/>
      <c r="J34" s="14"/>
      <c r="K34" s="14"/>
      <c r="L34" s="13"/>
      <c r="M34" s="13"/>
      <c r="N34" s="70"/>
      <c r="O34" s="70"/>
      <c r="P34" s="70"/>
      <c r="R34" s="44"/>
      <c r="S34" s="44"/>
      <c r="T34" s="44"/>
    </row>
    <row r="35" spans="2:20" s="12" customFormat="1" ht="115.5" hidden="1">
      <c r="B35" s="11" t="s">
        <v>33</v>
      </c>
      <c r="C35" s="11" t="s">
        <v>34</v>
      </c>
      <c r="D35" s="13"/>
      <c r="E35" s="11" t="s">
        <v>5</v>
      </c>
      <c r="F35" s="14"/>
      <c r="G35" s="14"/>
      <c r="H35" s="14"/>
      <c r="I35" s="14"/>
      <c r="J35" s="14"/>
      <c r="K35" s="14"/>
      <c r="L35" s="13"/>
      <c r="M35" s="13"/>
      <c r="N35" s="70"/>
      <c r="O35" s="70"/>
      <c r="P35" s="70"/>
      <c r="R35" s="44"/>
      <c r="S35" s="44"/>
      <c r="T35" s="44"/>
    </row>
    <row r="36" spans="2:20" s="12" customFormat="1" ht="148.5" hidden="1">
      <c r="B36" s="11" t="s">
        <v>35</v>
      </c>
      <c r="C36" s="15" t="s">
        <v>36</v>
      </c>
      <c r="D36" s="13"/>
      <c r="E36" s="11" t="s">
        <v>5</v>
      </c>
      <c r="F36" s="14"/>
      <c r="G36" s="14"/>
      <c r="H36" s="14"/>
      <c r="I36" s="14"/>
      <c r="J36" s="14"/>
      <c r="K36" s="14"/>
      <c r="L36" s="13"/>
      <c r="M36" s="13"/>
      <c r="N36" s="70"/>
      <c r="O36" s="70"/>
      <c r="P36" s="70"/>
      <c r="R36" s="44"/>
      <c r="S36" s="44"/>
      <c r="T36" s="44"/>
    </row>
    <row r="37" spans="2:20" s="12" customFormat="1" ht="87.75" hidden="1" customHeight="1">
      <c r="B37" s="11" t="s">
        <v>251</v>
      </c>
      <c r="C37" s="15" t="s">
        <v>252</v>
      </c>
      <c r="D37" s="13"/>
      <c r="E37" s="11"/>
      <c r="F37" s="14"/>
      <c r="G37" s="14"/>
      <c r="H37" s="14"/>
      <c r="I37" s="14"/>
      <c r="J37" s="14"/>
      <c r="K37" s="14"/>
      <c r="L37" s="13"/>
      <c r="M37" s="13"/>
      <c r="N37" s="82"/>
      <c r="O37" s="70"/>
      <c r="P37" s="70"/>
      <c r="Q37" s="62"/>
      <c r="R37" s="44"/>
      <c r="S37" s="44"/>
      <c r="T37" s="44"/>
    </row>
    <row r="38" spans="2:20" s="12" customFormat="1" ht="33" hidden="1">
      <c r="B38" s="48" t="s">
        <v>313</v>
      </c>
      <c r="C38" s="48" t="s">
        <v>311</v>
      </c>
      <c r="D38" s="13"/>
      <c r="E38" s="11"/>
      <c r="F38" s="14"/>
      <c r="G38" s="14"/>
      <c r="H38" s="14"/>
      <c r="I38" s="14"/>
      <c r="J38" s="14"/>
      <c r="K38" s="14"/>
      <c r="L38" s="13"/>
      <c r="M38" s="13"/>
      <c r="N38" s="70"/>
      <c r="O38" s="70"/>
      <c r="P38" s="70"/>
      <c r="Q38" s="14"/>
      <c r="R38" s="44"/>
      <c r="S38" s="44"/>
      <c r="T38" s="44"/>
    </row>
    <row r="39" spans="2:20" s="14" customFormat="1" ht="42.75" hidden="1" customHeight="1">
      <c r="B39" s="48" t="s">
        <v>312</v>
      </c>
      <c r="C39" s="48" t="s">
        <v>309</v>
      </c>
      <c r="D39" s="13"/>
      <c r="E39" s="11"/>
      <c r="L39" s="13"/>
      <c r="M39" s="13"/>
      <c r="N39" s="70"/>
      <c r="O39" s="70"/>
      <c r="P39" s="70"/>
      <c r="R39" s="13"/>
      <c r="S39" s="13"/>
      <c r="T39" s="13"/>
    </row>
    <row r="40" spans="2:20" s="12" customFormat="1" ht="99" hidden="1">
      <c r="B40" s="11" t="s">
        <v>186</v>
      </c>
      <c r="C40" s="15" t="s">
        <v>187</v>
      </c>
      <c r="D40" s="13"/>
      <c r="E40" s="11"/>
      <c r="F40" s="14"/>
      <c r="G40" s="14"/>
      <c r="H40" s="14"/>
      <c r="I40" s="14"/>
      <c r="J40" s="14"/>
      <c r="K40" s="14"/>
      <c r="L40" s="13"/>
      <c r="M40" s="13"/>
      <c r="N40" s="70"/>
      <c r="O40" s="70"/>
      <c r="P40" s="70"/>
      <c r="R40" s="44"/>
      <c r="S40" s="44"/>
      <c r="T40" s="44"/>
    </row>
    <row r="41" spans="2:20" s="12" customFormat="1" ht="48" hidden="1" customHeight="1">
      <c r="B41" s="11" t="s">
        <v>193</v>
      </c>
      <c r="C41" s="15" t="s">
        <v>310</v>
      </c>
      <c r="D41" s="13"/>
      <c r="E41" s="11"/>
      <c r="F41" s="14"/>
      <c r="G41" s="14"/>
      <c r="H41" s="14"/>
      <c r="I41" s="14"/>
      <c r="J41" s="14"/>
      <c r="K41" s="14"/>
      <c r="L41" s="13"/>
      <c r="M41" s="47">
        <f>0+0+0</f>
        <v>0</v>
      </c>
      <c r="N41" s="82"/>
      <c r="O41" s="70"/>
      <c r="P41" s="70"/>
      <c r="Q41" s="62"/>
      <c r="R41" s="44"/>
      <c r="S41" s="44"/>
      <c r="T41" s="44"/>
    </row>
    <row r="42" spans="2:20" s="12" customFormat="1" ht="99" hidden="1">
      <c r="B42" s="11" t="s">
        <v>206</v>
      </c>
      <c r="C42" s="14" t="s">
        <v>248</v>
      </c>
      <c r="D42" s="13">
        <f>20969.4-20969.4</f>
        <v>0</v>
      </c>
      <c r="E42" s="11" t="s">
        <v>37</v>
      </c>
      <c r="F42" s="14"/>
      <c r="G42" s="14"/>
      <c r="H42" s="14"/>
      <c r="I42" s="14"/>
      <c r="J42" s="14"/>
      <c r="K42" s="14"/>
      <c r="L42" s="13">
        <f>0</f>
        <v>0</v>
      </c>
      <c r="M42" s="13">
        <f>0</f>
        <v>0</v>
      </c>
      <c r="N42" s="70"/>
      <c r="O42" s="70"/>
      <c r="P42" s="70"/>
      <c r="R42" s="44"/>
      <c r="S42" s="44"/>
      <c r="T42" s="44"/>
    </row>
    <row r="43" spans="2:20" s="12" customFormat="1" ht="115.5" hidden="1">
      <c r="B43" s="11" t="s">
        <v>38</v>
      </c>
      <c r="C43" s="14" t="s">
        <v>39</v>
      </c>
      <c r="D43" s="13"/>
      <c r="E43" s="11" t="s">
        <v>5</v>
      </c>
      <c r="F43" s="14"/>
      <c r="G43" s="14"/>
      <c r="H43" s="14"/>
      <c r="I43" s="14"/>
      <c r="J43" s="14"/>
      <c r="K43" s="14"/>
      <c r="L43" s="13"/>
      <c r="M43" s="13"/>
      <c r="N43" s="70"/>
      <c r="O43" s="70"/>
      <c r="P43" s="70"/>
      <c r="R43" s="44"/>
      <c r="S43" s="44"/>
      <c r="T43" s="44"/>
    </row>
    <row r="44" spans="2:20" s="12" customFormat="1" ht="181.5" hidden="1">
      <c r="B44" s="11" t="s">
        <v>40</v>
      </c>
      <c r="C44" s="14" t="s">
        <v>41</v>
      </c>
      <c r="D44" s="13"/>
      <c r="E44" s="11" t="s">
        <v>5</v>
      </c>
      <c r="F44" s="14"/>
      <c r="G44" s="14"/>
      <c r="H44" s="14"/>
      <c r="I44" s="14"/>
      <c r="J44" s="14"/>
      <c r="K44" s="14"/>
      <c r="L44" s="13"/>
      <c r="M44" s="13"/>
      <c r="N44" s="70"/>
      <c r="O44" s="70"/>
      <c r="P44" s="70"/>
      <c r="R44" s="44"/>
      <c r="S44" s="44"/>
      <c r="T44" s="44"/>
    </row>
    <row r="45" spans="2:20" s="12" customFormat="1" ht="99" hidden="1">
      <c r="B45" s="11" t="s">
        <v>42</v>
      </c>
      <c r="C45" s="14" t="s">
        <v>307</v>
      </c>
      <c r="D45" s="13">
        <f>((0)+0)</f>
        <v>0</v>
      </c>
      <c r="E45" s="11" t="s">
        <v>43</v>
      </c>
      <c r="F45" s="14"/>
      <c r="G45" s="14"/>
      <c r="H45" s="14"/>
      <c r="I45" s="14"/>
      <c r="J45" s="14"/>
      <c r="K45" s="14"/>
      <c r="L45" s="13"/>
      <c r="M45" s="13">
        <f>((0)+0)</f>
        <v>0</v>
      </c>
      <c r="N45" s="70"/>
      <c r="O45" s="70"/>
      <c r="P45" s="70"/>
      <c r="R45" s="44"/>
      <c r="S45" s="44"/>
      <c r="T45" s="44"/>
    </row>
    <row r="46" spans="2:20" s="12" customFormat="1" ht="99" hidden="1" customHeight="1">
      <c r="B46" s="16" t="s">
        <v>259</v>
      </c>
      <c r="C46" s="17" t="s">
        <v>277</v>
      </c>
      <c r="D46" s="13"/>
      <c r="E46" s="11"/>
      <c r="F46" s="14"/>
      <c r="G46" s="14"/>
      <c r="H46" s="14"/>
      <c r="I46" s="14"/>
      <c r="J46" s="14"/>
      <c r="K46" s="14"/>
      <c r="L46" s="13"/>
      <c r="M46" s="13"/>
      <c r="N46" s="86"/>
      <c r="O46" s="86"/>
      <c r="P46" s="86"/>
      <c r="R46" s="44"/>
      <c r="S46" s="44"/>
      <c r="T46" s="44"/>
    </row>
    <row r="47" spans="2:20" s="12" customFormat="1" ht="99" hidden="1">
      <c r="B47" s="65" t="s">
        <v>285</v>
      </c>
      <c r="C47" s="59" t="s">
        <v>278</v>
      </c>
      <c r="D47" s="53">
        <f>0+274.8-274.8</f>
        <v>0</v>
      </c>
      <c r="E47" s="11"/>
      <c r="F47" s="14"/>
      <c r="G47" s="14"/>
      <c r="H47" s="14"/>
      <c r="I47" s="14"/>
      <c r="J47" s="14"/>
      <c r="K47" s="14"/>
      <c r="L47" s="13"/>
      <c r="M47" s="13"/>
      <c r="N47" s="70"/>
      <c r="O47" s="70"/>
      <c r="P47" s="70"/>
      <c r="R47" s="44"/>
      <c r="S47" s="44"/>
      <c r="T47" s="44"/>
    </row>
    <row r="48" spans="2:20" s="12" customFormat="1" ht="99" hidden="1" customHeight="1">
      <c r="B48" s="18" t="s">
        <v>44</v>
      </c>
      <c r="C48" s="19" t="s">
        <v>305</v>
      </c>
      <c r="D48" s="13">
        <f>0</f>
        <v>0</v>
      </c>
      <c r="E48" s="11" t="s">
        <v>45</v>
      </c>
      <c r="F48" s="14"/>
      <c r="G48" s="14"/>
      <c r="H48" s="14"/>
      <c r="I48" s="14"/>
      <c r="J48" s="14"/>
      <c r="K48" s="14"/>
      <c r="L48" s="13">
        <f>0</f>
        <v>0</v>
      </c>
      <c r="M48" s="13">
        <f>0</f>
        <v>0</v>
      </c>
      <c r="N48" s="70"/>
      <c r="O48" s="70"/>
      <c r="P48" s="70"/>
      <c r="R48" s="44"/>
      <c r="S48" s="44"/>
      <c r="T48" s="44"/>
    </row>
    <row r="49" spans="2:20" s="12" customFormat="1" ht="115.5" hidden="1">
      <c r="B49" s="11" t="s">
        <v>46</v>
      </c>
      <c r="C49" s="14" t="s">
        <v>47</v>
      </c>
      <c r="D49" s="13">
        <f>0</f>
        <v>0</v>
      </c>
      <c r="E49" s="11" t="s">
        <v>48</v>
      </c>
      <c r="F49" s="14"/>
      <c r="G49" s="14"/>
      <c r="H49" s="14"/>
      <c r="I49" s="14"/>
      <c r="J49" s="14"/>
      <c r="K49" s="14"/>
      <c r="L49" s="13">
        <f>0</f>
        <v>0</v>
      </c>
      <c r="M49" s="13">
        <f>0</f>
        <v>0</v>
      </c>
      <c r="N49" s="70"/>
      <c r="O49" s="70"/>
      <c r="P49" s="70"/>
      <c r="R49" s="44"/>
      <c r="S49" s="44"/>
      <c r="T49" s="44"/>
    </row>
    <row r="50" spans="2:20" s="12" customFormat="1" ht="99" hidden="1">
      <c r="B50" s="11" t="s">
        <v>49</v>
      </c>
      <c r="C50" s="14" t="s">
        <v>50</v>
      </c>
      <c r="D50" s="13">
        <f>0</f>
        <v>0</v>
      </c>
      <c r="E50" s="11" t="s">
        <v>51</v>
      </c>
      <c r="F50" s="14"/>
      <c r="G50" s="14"/>
      <c r="H50" s="14"/>
      <c r="I50" s="14"/>
      <c r="J50" s="14"/>
      <c r="K50" s="14"/>
      <c r="L50" s="13">
        <f>0</f>
        <v>0</v>
      </c>
      <c r="M50" s="13">
        <f>0</f>
        <v>0</v>
      </c>
      <c r="N50" s="70"/>
      <c r="O50" s="70"/>
      <c r="P50" s="70"/>
      <c r="R50" s="44"/>
      <c r="S50" s="44"/>
      <c r="T50" s="44"/>
    </row>
    <row r="51" spans="2:20" s="12" customFormat="1" ht="99" hidden="1">
      <c r="B51" s="11" t="s">
        <v>207</v>
      </c>
      <c r="C51" s="14" t="s">
        <v>181</v>
      </c>
      <c r="D51" s="13">
        <f>0+504-504</f>
        <v>0</v>
      </c>
      <c r="E51" s="11"/>
      <c r="F51" s="14"/>
      <c r="G51" s="14"/>
      <c r="H51" s="14"/>
      <c r="I51" s="14"/>
      <c r="J51" s="14"/>
      <c r="K51" s="14"/>
      <c r="L51" s="13">
        <f t="shared" ref="L51:M51" si="1">0+504-504</f>
        <v>0</v>
      </c>
      <c r="M51" s="13">
        <f t="shared" si="1"/>
        <v>0</v>
      </c>
      <c r="N51" s="70"/>
      <c r="O51" s="70"/>
      <c r="P51" s="70"/>
      <c r="R51" s="44"/>
      <c r="S51" s="44"/>
      <c r="T51" s="44"/>
    </row>
    <row r="52" spans="2:20" s="12" customFormat="1" ht="132" hidden="1">
      <c r="B52" s="11" t="s">
        <v>184</v>
      </c>
      <c r="C52" s="14" t="s">
        <v>185</v>
      </c>
      <c r="D52" s="13"/>
      <c r="E52" s="11"/>
      <c r="F52" s="14"/>
      <c r="G52" s="14"/>
      <c r="H52" s="14"/>
      <c r="I52" s="14"/>
      <c r="J52" s="14"/>
      <c r="K52" s="14"/>
      <c r="L52" s="13"/>
      <c r="M52" s="13"/>
      <c r="N52" s="70"/>
      <c r="O52" s="70"/>
      <c r="P52" s="70"/>
      <c r="R52" s="44"/>
      <c r="S52" s="44"/>
      <c r="T52" s="44"/>
    </row>
    <row r="53" spans="2:20" s="12" customFormat="1" ht="82.5" hidden="1">
      <c r="B53" s="11" t="s">
        <v>182</v>
      </c>
      <c r="C53" s="14" t="s">
        <v>183</v>
      </c>
      <c r="D53" s="13"/>
      <c r="E53" s="11"/>
      <c r="F53" s="14"/>
      <c r="G53" s="14"/>
      <c r="H53" s="14"/>
      <c r="I53" s="14"/>
      <c r="J53" s="14"/>
      <c r="K53" s="14"/>
      <c r="L53" s="13"/>
      <c r="M53" s="13"/>
      <c r="N53" s="70"/>
      <c r="O53" s="70"/>
      <c r="P53" s="70"/>
      <c r="R53" s="44"/>
      <c r="S53" s="44"/>
      <c r="T53" s="44"/>
    </row>
    <row r="54" spans="2:20" s="12" customFormat="1" ht="82.5">
      <c r="B54" s="11" t="s">
        <v>208</v>
      </c>
      <c r="C54" s="14" t="s">
        <v>286</v>
      </c>
      <c r="D54" s="13">
        <f>45031.3</f>
        <v>45031.3</v>
      </c>
      <c r="E54" s="11"/>
      <c r="F54" s="14"/>
      <c r="G54" s="14"/>
      <c r="H54" s="14"/>
      <c r="I54" s="14"/>
      <c r="J54" s="14"/>
      <c r="K54" s="14"/>
      <c r="L54" s="13"/>
      <c r="M54" s="13"/>
      <c r="N54" s="97"/>
      <c r="O54" s="70"/>
      <c r="P54" s="70"/>
      <c r="R54" s="44"/>
      <c r="S54" s="44"/>
      <c r="T54" s="44"/>
    </row>
    <row r="55" spans="2:20" s="12" customFormat="1" ht="82.5" hidden="1">
      <c r="B55" s="11" t="s">
        <v>209</v>
      </c>
      <c r="C55" s="14" t="s">
        <v>190</v>
      </c>
      <c r="D55" s="13"/>
      <c r="E55" s="11"/>
      <c r="F55" s="14"/>
      <c r="G55" s="14"/>
      <c r="H55" s="14"/>
      <c r="I55" s="14"/>
      <c r="J55" s="14"/>
      <c r="K55" s="14"/>
      <c r="L55" s="13"/>
      <c r="M55" s="13"/>
      <c r="N55" s="70"/>
      <c r="O55" s="70"/>
      <c r="P55" s="70"/>
      <c r="R55" s="44"/>
      <c r="S55" s="44"/>
      <c r="T55" s="44"/>
    </row>
    <row r="56" spans="2:20" s="12" customFormat="1" ht="148.5" hidden="1">
      <c r="B56" s="11" t="s">
        <v>192</v>
      </c>
      <c r="C56" s="14" t="s">
        <v>191</v>
      </c>
      <c r="D56" s="13">
        <f>0</f>
        <v>0</v>
      </c>
      <c r="E56" s="11"/>
      <c r="F56" s="14"/>
      <c r="G56" s="14"/>
      <c r="H56" s="14"/>
      <c r="I56" s="14"/>
      <c r="J56" s="14"/>
      <c r="K56" s="14"/>
      <c r="L56" s="13"/>
      <c r="M56" s="13"/>
      <c r="N56" s="70"/>
      <c r="O56" s="70"/>
      <c r="P56" s="70"/>
      <c r="R56" s="44"/>
      <c r="S56" s="44"/>
      <c r="T56" s="44"/>
    </row>
    <row r="57" spans="2:20" s="12" customFormat="1" ht="181.5" hidden="1">
      <c r="B57" s="11" t="s">
        <v>210</v>
      </c>
      <c r="C57" s="14" t="s">
        <v>247</v>
      </c>
      <c r="D57" s="13"/>
      <c r="E57" s="11"/>
      <c r="F57" s="14"/>
      <c r="G57" s="14"/>
      <c r="H57" s="14"/>
      <c r="I57" s="14"/>
      <c r="J57" s="14"/>
      <c r="K57" s="14"/>
      <c r="L57" s="13">
        <f>0</f>
        <v>0</v>
      </c>
      <c r="M57" s="13">
        <f>0</f>
        <v>0</v>
      </c>
      <c r="N57" s="70"/>
      <c r="O57" s="70"/>
      <c r="P57" s="70"/>
      <c r="R57" s="44"/>
      <c r="S57" s="44"/>
      <c r="T57" s="44"/>
    </row>
    <row r="58" spans="2:20" s="12" customFormat="1" ht="82.5" hidden="1">
      <c r="B58" s="11" t="s">
        <v>243</v>
      </c>
      <c r="C58" s="14" t="s">
        <v>242</v>
      </c>
      <c r="D58" s="13"/>
      <c r="E58" s="11"/>
      <c r="F58" s="14"/>
      <c r="G58" s="14"/>
      <c r="H58" s="14"/>
      <c r="I58" s="14"/>
      <c r="J58" s="14"/>
      <c r="K58" s="14"/>
      <c r="L58" s="13"/>
      <c r="M58" s="13"/>
      <c r="N58" s="97"/>
      <c r="O58" s="70"/>
      <c r="P58" s="70"/>
      <c r="R58" s="44"/>
      <c r="S58" s="44"/>
      <c r="T58" s="44"/>
    </row>
    <row r="59" spans="2:20" s="12" customFormat="1" ht="66" hidden="1">
      <c r="B59" s="11" t="s">
        <v>244</v>
      </c>
      <c r="C59" s="14" t="s">
        <v>281</v>
      </c>
      <c r="D59" s="13"/>
      <c r="E59" s="11"/>
      <c r="F59" s="14"/>
      <c r="G59" s="14"/>
      <c r="H59" s="14"/>
      <c r="I59" s="14"/>
      <c r="J59" s="14"/>
      <c r="K59" s="14"/>
      <c r="L59" s="13"/>
      <c r="M59" s="13"/>
      <c r="N59" s="97"/>
      <c r="O59" s="70"/>
      <c r="P59" s="70"/>
      <c r="R59" s="44"/>
      <c r="S59" s="44"/>
      <c r="T59" s="44"/>
    </row>
    <row r="60" spans="2:20" s="12" customFormat="1" ht="115.5" hidden="1">
      <c r="B60" s="11" t="s">
        <v>255</v>
      </c>
      <c r="C60" s="14" t="s">
        <v>254</v>
      </c>
      <c r="D60" s="13"/>
      <c r="E60" s="11" t="s">
        <v>37</v>
      </c>
      <c r="F60" s="14"/>
      <c r="G60" s="14"/>
      <c r="H60" s="14"/>
      <c r="I60" s="14"/>
      <c r="J60" s="14"/>
      <c r="K60" s="14"/>
      <c r="L60" s="13">
        <f>0</f>
        <v>0</v>
      </c>
      <c r="M60" s="13">
        <f>0</f>
        <v>0</v>
      </c>
      <c r="N60" s="70"/>
      <c r="O60" s="70"/>
      <c r="P60" s="70"/>
      <c r="R60" s="44"/>
      <c r="S60" s="44"/>
      <c r="T60" s="44"/>
    </row>
    <row r="61" spans="2:20" s="12" customFormat="1" ht="49.5" hidden="1">
      <c r="B61" s="11" t="s">
        <v>257</v>
      </c>
      <c r="C61" s="11" t="s">
        <v>258</v>
      </c>
      <c r="D61" s="13"/>
      <c r="E61" s="11"/>
      <c r="F61" s="14"/>
      <c r="G61" s="14"/>
      <c r="H61" s="14"/>
      <c r="I61" s="14"/>
      <c r="J61" s="14"/>
      <c r="K61" s="14"/>
      <c r="L61" s="13"/>
      <c r="M61" s="13"/>
      <c r="N61" s="70"/>
      <c r="O61" s="70"/>
      <c r="P61" s="70"/>
      <c r="R61" s="44"/>
      <c r="S61" s="44"/>
      <c r="T61" s="44"/>
    </row>
    <row r="62" spans="2:20" s="12" customFormat="1" ht="105" hidden="1" customHeight="1">
      <c r="B62" s="27" t="s">
        <v>279</v>
      </c>
      <c r="C62" s="14" t="s">
        <v>270</v>
      </c>
      <c r="D62" s="13"/>
      <c r="E62" s="11"/>
      <c r="F62" s="14"/>
      <c r="G62" s="14"/>
      <c r="H62" s="14"/>
      <c r="I62" s="14"/>
      <c r="J62" s="14"/>
      <c r="K62" s="14"/>
      <c r="L62" s="13"/>
      <c r="M62" s="13"/>
      <c r="N62" s="70"/>
      <c r="O62" s="70"/>
      <c r="P62" s="70"/>
      <c r="R62" s="44"/>
      <c r="S62" s="44"/>
      <c r="T62" s="44"/>
    </row>
    <row r="63" spans="2:20" s="12" customFormat="1" ht="114" hidden="1" customHeight="1">
      <c r="B63" s="27" t="s">
        <v>283</v>
      </c>
      <c r="C63" s="11" t="s">
        <v>280</v>
      </c>
      <c r="D63" s="13"/>
      <c r="E63" s="11"/>
      <c r="F63" s="14"/>
      <c r="G63" s="14"/>
      <c r="H63" s="14"/>
      <c r="I63" s="14"/>
      <c r="J63" s="14"/>
      <c r="K63" s="14"/>
      <c r="L63" s="13"/>
      <c r="M63" s="13"/>
      <c r="N63" s="97"/>
      <c r="O63" s="70"/>
      <c r="P63" s="70"/>
      <c r="R63" s="44"/>
      <c r="S63" s="44"/>
      <c r="T63" s="44"/>
    </row>
    <row r="64" spans="2:20" s="12" customFormat="1" ht="87" hidden="1" customHeight="1">
      <c r="B64" s="27" t="s">
        <v>284</v>
      </c>
      <c r="C64" s="94" t="s">
        <v>291</v>
      </c>
      <c r="D64" s="13"/>
      <c r="E64" s="11"/>
      <c r="F64" s="14"/>
      <c r="G64" s="14"/>
      <c r="H64" s="14"/>
      <c r="I64" s="14"/>
      <c r="J64" s="14"/>
      <c r="K64" s="14"/>
      <c r="L64" s="13"/>
      <c r="M64" s="13"/>
      <c r="N64" s="78"/>
      <c r="O64" s="78"/>
      <c r="P64" s="78"/>
      <c r="R64" s="44"/>
      <c r="S64" s="44"/>
      <c r="T64" s="44"/>
    </row>
    <row r="65" spans="2:20" s="12" customFormat="1" ht="87" hidden="1" customHeight="1">
      <c r="B65" s="27" t="s">
        <v>324</v>
      </c>
      <c r="C65" s="58" t="s">
        <v>323</v>
      </c>
      <c r="D65" s="13"/>
      <c r="E65" s="11"/>
      <c r="F65" s="14"/>
      <c r="G65" s="14"/>
      <c r="H65" s="14"/>
      <c r="I65" s="14"/>
      <c r="J65" s="14"/>
      <c r="K65" s="14"/>
      <c r="L65" s="13"/>
      <c r="M65" s="13"/>
      <c r="N65" s="70"/>
      <c r="O65" s="70"/>
      <c r="P65" s="70"/>
      <c r="R65" s="44"/>
      <c r="S65" s="44"/>
      <c r="T65" s="44"/>
    </row>
    <row r="66" spans="2:20" s="51" customFormat="1" ht="78.75" customHeight="1">
      <c r="B66" s="27" t="s">
        <v>337</v>
      </c>
      <c r="C66" s="58" t="s">
        <v>338</v>
      </c>
      <c r="D66" s="13">
        <f>(18468.8+8000)</f>
        <v>26468.799999999999</v>
      </c>
      <c r="E66" s="49"/>
      <c r="F66" s="54"/>
      <c r="G66" s="54"/>
      <c r="H66" s="54"/>
      <c r="I66" s="54"/>
      <c r="J66" s="54"/>
      <c r="K66" s="54"/>
      <c r="L66" s="53"/>
      <c r="M66" s="53"/>
      <c r="N66" s="105"/>
      <c r="O66" s="71"/>
      <c r="P66" s="71"/>
      <c r="R66" s="52"/>
      <c r="S66" s="52"/>
      <c r="T66" s="52"/>
    </row>
    <row r="67" spans="2:20" s="12" customFormat="1" ht="66" hidden="1">
      <c r="B67" s="27" t="s">
        <v>287</v>
      </c>
      <c r="C67" s="27" t="s">
        <v>276</v>
      </c>
      <c r="D67" s="13">
        <f>(0+(3978.9+4954.26))-(3978.9+4954.26)</f>
        <v>0</v>
      </c>
      <c r="E67" s="11"/>
      <c r="F67" s="14"/>
      <c r="G67" s="14"/>
      <c r="H67" s="14"/>
      <c r="I67" s="14"/>
      <c r="J67" s="14"/>
      <c r="K67" s="14"/>
      <c r="L67" s="13">
        <f>(0+0)</f>
        <v>0</v>
      </c>
      <c r="M67" s="13">
        <f>(0+0)</f>
        <v>0</v>
      </c>
      <c r="N67" s="70"/>
      <c r="O67" s="70"/>
      <c r="P67" s="70"/>
      <c r="R67" s="44"/>
      <c r="S67" s="44"/>
      <c r="T67" s="44"/>
    </row>
    <row r="68" spans="2:20" s="12" customFormat="1" ht="49.5" hidden="1">
      <c r="B68" s="27" t="s">
        <v>274</v>
      </c>
      <c r="C68" s="14" t="s">
        <v>275</v>
      </c>
      <c r="D68" s="13"/>
      <c r="E68" s="11"/>
      <c r="F68" s="14"/>
      <c r="G68" s="14"/>
      <c r="H68" s="14"/>
      <c r="I68" s="14"/>
      <c r="J68" s="14"/>
      <c r="K68" s="14"/>
      <c r="L68" s="13"/>
      <c r="M68" s="13"/>
      <c r="N68" s="70"/>
      <c r="O68" s="70"/>
      <c r="P68" s="70"/>
      <c r="R68" s="44"/>
      <c r="S68" s="44"/>
      <c r="T68" s="44"/>
    </row>
    <row r="69" spans="2:20" s="12" customFormat="1" ht="115.5" hidden="1">
      <c r="B69" s="11" t="s">
        <v>250</v>
      </c>
      <c r="C69" s="14" t="s">
        <v>249</v>
      </c>
      <c r="D69" s="13"/>
      <c r="E69" s="11"/>
      <c r="F69" s="14"/>
      <c r="G69" s="14"/>
      <c r="H69" s="14"/>
      <c r="I69" s="14"/>
      <c r="J69" s="14"/>
      <c r="K69" s="14"/>
      <c r="L69" s="13"/>
      <c r="M69" s="13"/>
      <c r="N69" s="70"/>
      <c r="O69" s="70"/>
      <c r="P69" s="70"/>
      <c r="R69" s="44"/>
      <c r="S69" s="44"/>
      <c r="T69" s="44"/>
    </row>
    <row r="70" spans="2:20" s="51" customFormat="1" ht="120" hidden="1" customHeight="1">
      <c r="B70" s="11" t="s">
        <v>345</v>
      </c>
      <c r="C70" s="14" t="s">
        <v>344</v>
      </c>
      <c r="D70" s="13"/>
      <c r="E70" s="49"/>
      <c r="F70" s="54"/>
      <c r="G70" s="54"/>
      <c r="H70" s="54"/>
      <c r="I70" s="54"/>
      <c r="J70" s="54"/>
      <c r="K70" s="54"/>
      <c r="L70" s="53"/>
      <c r="M70" s="53"/>
      <c r="N70" s="71"/>
      <c r="O70" s="71"/>
      <c r="P70" s="71"/>
      <c r="R70" s="52"/>
      <c r="S70" s="52"/>
      <c r="T70" s="52"/>
    </row>
    <row r="71" spans="2:20" s="51" customFormat="1" ht="101.25" hidden="1" customHeight="1">
      <c r="B71" s="11" t="s">
        <v>353</v>
      </c>
      <c r="C71" s="14" t="s">
        <v>352</v>
      </c>
      <c r="D71" s="13"/>
      <c r="E71" s="49"/>
      <c r="F71" s="54"/>
      <c r="G71" s="54"/>
      <c r="H71" s="54"/>
      <c r="I71" s="54"/>
      <c r="J71" s="54"/>
      <c r="K71" s="54"/>
      <c r="L71" s="53"/>
      <c r="M71" s="53"/>
      <c r="N71" s="97"/>
      <c r="O71" s="71"/>
      <c r="P71" s="71"/>
      <c r="R71" s="52"/>
      <c r="S71" s="52"/>
      <c r="T71" s="52"/>
    </row>
    <row r="72" spans="2:20" s="10" customFormat="1" ht="33">
      <c r="B72" s="108" t="s">
        <v>211</v>
      </c>
      <c r="C72" s="108" t="s">
        <v>199</v>
      </c>
      <c r="D72" s="81">
        <f>SUM(D74:D123)</f>
        <v>465749.8</v>
      </c>
      <c r="E72" s="108"/>
      <c r="F72" s="109"/>
      <c r="G72" s="109"/>
      <c r="H72" s="109"/>
      <c r="I72" s="109"/>
      <c r="J72" s="109"/>
      <c r="K72" s="109"/>
      <c r="L72" s="81">
        <f>SUM(L74:L123)</f>
        <v>465935.8</v>
      </c>
      <c r="M72" s="81">
        <f>SUM(M74:M123)</f>
        <v>466073.19999999995</v>
      </c>
      <c r="N72" s="74"/>
      <c r="O72" s="74"/>
      <c r="P72" s="74"/>
      <c r="R72" s="43"/>
      <c r="S72" s="43"/>
      <c r="T72" s="43"/>
    </row>
    <row r="73" spans="2:20" s="12" customFormat="1" ht="66" hidden="1">
      <c r="B73" s="11" t="s">
        <v>52</v>
      </c>
      <c r="C73" s="11" t="s">
        <v>53</v>
      </c>
      <c r="D73" s="13"/>
      <c r="E73" s="11" t="s">
        <v>5</v>
      </c>
      <c r="F73" s="14"/>
      <c r="G73" s="14"/>
      <c r="H73" s="14"/>
      <c r="I73" s="14"/>
      <c r="J73" s="14"/>
      <c r="K73" s="14"/>
      <c r="L73" s="13"/>
      <c r="M73" s="13"/>
      <c r="N73" s="70"/>
      <c r="O73" s="70"/>
      <c r="P73" s="70"/>
      <c r="R73" s="44"/>
      <c r="S73" s="44"/>
      <c r="T73" s="44"/>
    </row>
    <row r="74" spans="2:20" s="51" customFormat="1" ht="127.5" hidden="1" customHeight="1">
      <c r="B74" s="11" t="s">
        <v>212</v>
      </c>
      <c r="C74" s="11" t="s">
        <v>54</v>
      </c>
      <c r="D74" s="13"/>
      <c r="E74" s="11"/>
      <c r="F74" s="14"/>
      <c r="G74" s="14"/>
      <c r="H74" s="14"/>
      <c r="I74" s="14"/>
      <c r="J74" s="14"/>
      <c r="K74" s="14"/>
      <c r="L74" s="13"/>
      <c r="M74" s="13"/>
      <c r="N74" s="95"/>
      <c r="O74" s="95"/>
      <c r="P74" s="95"/>
      <c r="Q74" s="96"/>
      <c r="R74" s="52"/>
      <c r="S74" s="52"/>
      <c r="T74" s="52"/>
    </row>
    <row r="75" spans="2:20" s="12" customFormat="1" ht="49.5" hidden="1">
      <c r="B75" s="38" t="s">
        <v>289</v>
      </c>
      <c r="C75" s="11" t="s">
        <v>288</v>
      </c>
      <c r="D75" s="13"/>
      <c r="E75" s="11"/>
      <c r="F75" s="14"/>
      <c r="G75" s="14"/>
      <c r="H75" s="14"/>
      <c r="I75" s="14"/>
      <c r="J75" s="14"/>
      <c r="K75" s="14"/>
      <c r="L75" s="13"/>
      <c r="M75" s="13"/>
      <c r="N75" s="70"/>
      <c r="O75" s="70"/>
      <c r="P75" s="70"/>
      <c r="R75" s="44"/>
      <c r="S75" s="44"/>
      <c r="T75" s="44"/>
    </row>
    <row r="76" spans="2:20" s="12" customFormat="1" ht="99" hidden="1">
      <c r="B76" s="14" t="s">
        <v>55</v>
      </c>
      <c r="C76" s="14" t="s">
        <v>56</v>
      </c>
      <c r="D76" s="20">
        <f>(161*6)-966</f>
        <v>0</v>
      </c>
      <c r="E76" s="11" t="s">
        <v>5</v>
      </c>
      <c r="F76" s="14"/>
      <c r="G76" s="14"/>
      <c r="H76" s="14"/>
      <c r="I76" s="14"/>
      <c r="J76" s="14"/>
      <c r="K76" s="14"/>
      <c r="L76" s="20">
        <f t="shared" ref="L76:M76" si="2">(161*6)-966</f>
        <v>0</v>
      </c>
      <c r="M76" s="20">
        <f t="shared" si="2"/>
        <v>0</v>
      </c>
      <c r="N76" s="70"/>
      <c r="O76" s="70"/>
      <c r="P76" s="70"/>
      <c r="R76" s="44"/>
      <c r="S76" s="44"/>
      <c r="T76" s="44"/>
    </row>
    <row r="77" spans="2:20" s="12" customFormat="1" ht="99" hidden="1">
      <c r="B77" s="11" t="s">
        <v>57</v>
      </c>
      <c r="C77" s="21" t="s">
        <v>58</v>
      </c>
      <c r="D77" s="13"/>
      <c r="E77" s="11" t="s">
        <v>5</v>
      </c>
      <c r="F77" s="11"/>
      <c r="G77" s="14"/>
      <c r="H77" s="22"/>
      <c r="I77" s="14"/>
      <c r="J77" s="14"/>
      <c r="K77" s="14"/>
      <c r="L77" s="13"/>
      <c r="M77" s="13"/>
      <c r="N77" s="70"/>
      <c r="O77" s="70"/>
      <c r="P77" s="70"/>
      <c r="R77" s="44"/>
      <c r="S77" s="44"/>
      <c r="T77" s="44"/>
    </row>
    <row r="78" spans="2:20" s="12" customFormat="1" ht="198" hidden="1">
      <c r="B78" s="11" t="s">
        <v>59</v>
      </c>
      <c r="C78" s="21" t="s">
        <v>60</v>
      </c>
      <c r="D78" s="13"/>
      <c r="E78" s="11" t="s">
        <v>5</v>
      </c>
      <c r="F78" s="11"/>
      <c r="G78" s="14"/>
      <c r="H78" s="14"/>
      <c r="I78" s="14"/>
      <c r="J78" s="14"/>
      <c r="K78" s="14"/>
      <c r="L78" s="13"/>
      <c r="M78" s="13"/>
      <c r="N78" s="70"/>
      <c r="O78" s="70"/>
      <c r="P78" s="70"/>
      <c r="R78" s="44"/>
      <c r="S78" s="44"/>
      <c r="T78" s="44"/>
    </row>
    <row r="79" spans="2:20" s="12" customFormat="1" ht="49.5" hidden="1">
      <c r="B79" s="16" t="s">
        <v>269</v>
      </c>
      <c r="C79" s="17" t="s">
        <v>266</v>
      </c>
      <c r="D79" s="13">
        <f>0+8411.3-8411.3</f>
        <v>0</v>
      </c>
      <c r="E79" s="11"/>
      <c r="F79" s="11"/>
      <c r="G79" s="14"/>
      <c r="H79" s="14"/>
      <c r="I79" s="14"/>
      <c r="J79" s="14"/>
      <c r="K79" s="14"/>
      <c r="L79" s="13">
        <f>0+23297.7-23297.7</f>
        <v>0</v>
      </c>
      <c r="M79" s="13">
        <f>0+23162.1-23162.1</f>
        <v>0</v>
      </c>
      <c r="N79" s="70"/>
      <c r="O79" s="70"/>
      <c r="P79" s="70"/>
      <c r="R79" s="44"/>
      <c r="S79" s="44"/>
      <c r="T79" s="44"/>
    </row>
    <row r="80" spans="2:20" s="12" customFormat="1" ht="82.5">
      <c r="B80" s="11" t="s">
        <v>213</v>
      </c>
      <c r="C80" s="21" t="s">
        <v>61</v>
      </c>
      <c r="D80" s="46">
        <f>358426.7</f>
        <v>358426.7</v>
      </c>
      <c r="E80" s="46">
        <f>(17238.2+1049.6)+(6826.9+759.8+279.8)+(7079.9+387.8)+91993.4+323795.5+(1399.4+33.2)+1049.6+349.8+349.8+349.8+65.9+2988.8</f>
        <v>455997.19999999995</v>
      </c>
      <c r="F80" s="46">
        <f>(17962.2+1049.6)+(6826.9+759.8+279.8)+(7079.9+387.8)+91993.4+323795.5+(1399.4+33.2)+1049.6+349.8+349.8+349.8+65.9+3104</f>
        <v>456836.39999999997</v>
      </c>
      <c r="G80" s="14"/>
      <c r="H80" s="14"/>
      <c r="I80" s="14"/>
      <c r="J80" s="14"/>
      <c r="K80" s="14"/>
      <c r="L80" s="46">
        <f t="shared" ref="L80:M80" si="3">358426.7</f>
        <v>358426.7</v>
      </c>
      <c r="M80" s="46">
        <f t="shared" si="3"/>
        <v>358426.7</v>
      </c>
      <c r="N80" s="106"/>
      <c r="O80" s="72"/>
      <c r="P80" s="84"/>
      <c r="R80" s="44"/>
      <c r="S80" s="44"/>
      <c r="T80" s="44"/>
    </row>
    <row r="81" spans="2:20" s="12" customFormat="1" ht="115.5">
      <c r="B81" s="11" t="s">
        <v>214</v>
      </c>
      <c r="C81" s="11" t="s">
        <v>62</v>
      </c>
      <c r="D81" s="46">
        <f>988.8</f>
        <v>988.8</v>
      </c>
      <c r="E81" s="46">
        <f t="shared" ref="E81:E120" si="4">(17238.2+1049.6)+(6826.9+759.8+279.8)+(7079.9+387.8)+91993.4+323795.5+(1399.4+33.2)+1049.6+349.8+349.8+349.8+65.9+2988.8</f>
        <v>455997.19999999995</v>
      </c>
      <c r="F81" s="46">
        <f t="shared" ref="F81:F120" si="5">(17962.2+1049.6)+(6826.9+759.8+279.8)+(7079.9+387.8)+91993.4+323795.5+(1399.4+33.2)+1049.6+349.8+349.8+349.8+65.9+3104</f>
        <v>456836.39999999997</v>
      </c>
      <c r="G81" s="14"/>
      <c r="H81" s="14"/>
      <c r="I81" s="14"/>
      <c r="J81" s="14"/>
      <c r="K81" s="14"/>
      <c r="L81" s="46">
        <f t="shared" ref="L81:M81" si="6">988.8</f>
        <v>988.8</v>
      </c>
      <c r="M81" s="46">
        <f t="shared" si="6"/>
        <v>988.8</v>
      </c>
      <c r="N81" s="79"/>
      <c r="O81" s="79"/>
      <c r="P81" s="79"/>
      <c r="R81" s="44"/>
      <c r="S81" s="44"/>
      <c r="T81" s="44"/>
    </row>
    <row r="82" spans="2:20" s="12" customFormat="1" ht="198" hidden="1">
      <c r="B82" s="11" t="s">
        <v>63</v>
      </c>
      <c r="C82" s="21" t="s">
        <v>64</v>
      </c>
      <c r="D82" s="46"/>
      <c r="E82" s="46"/>
      <c r="F82" s="46"/>
      <c r="G82" s="14"/>
      <c r="H82" s="14"/>
      <c r="I82" s="14"/>
      <c r="J82" s="14"/>
      <c r="K82" s="14"/>
      <c r="L82" s="46"/>
      <c r="M82" s="46"/>
      <c r="N82" s="72"/>
      <c r="O82" s="72"/>
      <c r="P82" s="72"/>
      <c r="R82" s="44"/>
      <c r="S82" s="44"/>
      <c r="T82" s="44"/>
    </row>
    <row r="83" spans="2:20" s="12" customFormat="1" ht="66">
      <c r="B83" s="11" t="s">
        <v>215</v>
      </c>
      <c r="C83" s="11" t="s">
        <v>65</v>
      </c>
      <c r="D83" s="46">
        <f>3135.4</f>
        <v>3135.4</v>
      </c>
      <c r="E83" s="46">
        <f t="shared" si="4"/>
        <v>455997.19999999995</v>
      </c>
      <c r="F83" s="46">
        <f t="shared" si="5"/>
        <v>456836.39999999997</v>
      </c>
      <c r="G83" s="14"/>
      <c r="H83" s="14"/>
      <c r="I83" s="14"/>
      <c r="J83" s="14"/>
      <c r="K83" s="14"/>
      <c r="L83" s="46">
        <f>3321.4</f>
        <v>3321.4</v>
      </c>
      <c r="M83" s="46">
        <f>3458.8</f>
        <v>3458.8</v>
      </c>
      <c r="N83" s="95"/>
      <c r="O83" s="88"/>
      <c r="P83" s="88"/>
      <c r="R83" s="44"/>
      <c r="S83" s="44"/>
      <c r="T83" s="44"/>
    </row>
    <row r="84" spans="2:20" s="12" customFormat="1" ht="165">
      <c r="B84" s="11" t="s">
        <v>216</v>
      </c>
      <c r="C84" s="14" t="s">
        <v>66</v>
      </c>
      <c r="D84" s="46">
        <f>494.4</f>
        <v>494.4</v>
      </c>
      <c r="E84" s="46">
        <f t="shared" si="4"/>
        <v>455997.19999999995</v>
      </c>
      <c r="F84" s="46">
        <f t="shared" si="5"/>
        <v>456836.39999999997</v>
      </c>
      <c r="G84" s="14"/>
      <c r="H84" s="14"/>
      <c r="I84" s="14"/>
      <c r="J84" s="14"/>
      <c r="K84" s="14"/>
      <c r="L84" s="46">
        <f>494.4</f>
        <v>494.4</v>
      </c>
      <c r="M84" s="46">
        <f>494.4</f>
        <v>494.4</v>
      </c>
      <c r="N84" s="79"/>
      <c r="O84" s="79"/>
      <c r="P84" s="79"/>
      <c r="R84" s="44"/>
      <c r="S84" s="44"/>
      <c r="T84" s="44"/>
    </row>
    <row r="85" spans="2:20" s="12" customFormat="1" ht="214.5">
      <c r="B85" s="11" t="s">
        <v>217</v>
      </c>
      <c r="C85" s="15" t="s">
        <v>67</v>
      </c>
      <c r="D85" s="46">
        <f>1977.6</f>
        <v>1977.6</v>
      </c>
      <c r="E85" s="46">
        <f t="shared" si="4"/>
        <v>455997.19999999995</v>
      </c>
      <c r="F85" s="46">
        <f t="shared" si="5"/>
        <v>456836.39999999997</v>
      </c>
      <c r="G85" s="14"/>
      <c r="H85" s="14"/>
      <c r="I85" s="14"/>
      <c r="J85" s="14"/>
      <c r="K85" s="14"/>
      <c r="L85" s="46">
        <f t="shared" ref="L85:M85" si="7">1977.6</f>
        <v>1977.6</v>
      </c>
      <c r="M85" s="46">
        <f t="shared" si="7"/>
        <v>1977.6</v>
      </c>
      <c r="N85" s="72"/>
      <c r="O85" s="72"/>
      <c r="P85" s="72"/>
      <c r="R85" s="44"/>
      <c r="S85" s="44"/>
      <c r="T85" s="44"/>
    </row>
    <row r="86" spans="2:20" s="51" customFormat="1" ht="214.5">
      <c r="B86" s="11" t="s">
        <v>218</v>
      </c>
      <c r="C86" s="15" t="s">
        <v>68</v>
      </c>
      <c r="D86" s="46">
        <f>158</f>
        <v>158</v>
      </c>
      <c r="E86" s="50">
        <f t="shared" si="4"/>
        <v>455997.19999999995</v>
      </c>
      <c r="F86" s="50">
        <f t="shared" si="5"/>
        <v>456836.39999999997</v>
      </c>
      <c r="G86" s="54"/>
      <c r="H86" s="54"/>
      <c r="I86" s="54"/>
      <c r="J86" s="54"/>
      <c r="K86" s="54"/>
      <c r="L86" s="46">
        <f>158</f>
        <v>158</v>
      </c>
      <c r="M86" s="46">
        <f>158</f>
        <v>158</v>
      </c>
      <c r="N86" s="72"/>
      <c r="O86" s="72"/>
      <c r="P86" s="72"/>
      <c r="R86" s="52"/>
      <c r="S86" s="52"/>
      <c r="T86" s="52"/>
    </row>
    <row r="87" spans="2:20" s="12" customFormat="1" ht="115.5" hidden="1">
      <c r="B87" s="11" t="s">
        <v>219</v>
      </c>
      <c r="C87" s="11" t="s">
        <v>69</v>
      </c>
      <c r="D87" s="46"/>
      <c r="E87" s="46"/>
      <c r="F87" s="46"/>
      <c r="G87" s="14"/>
      <c r="H87" s="14"/>
      <c r="I87" s="14"/>
      <c r="J87" s="14"/>
      <c r="K87" s="14"/>
      <c r="L87" s="46"/>
      <c r="M87" s="46"/>
      <c r="N87" s="72"/>
      <c r="O87" s="72"/>
      <c r="P87" s="72"/>
      <c r="R87" s="44"/>
      <c r="S87" s="44"/>
      <c r="T87" s="44"/>
    </row>
    <row r="88" spans="2:20" s="51" customFormat="1" ht="115.5" hidden="1">
      <c r="B88" s="49" t="s">
        <v>220</v>
      </c>
      <c r="C88" s="49" t="s">
        <v>70</v>
      </c>
      <c r="D88" s="50">
        <f>392.6-392.6</f>
        <v>0</v>
      </c>
      <c r="E88" s="50">
        <f t="shared" si="4"/>
        <v>455997.19999999995</v>
      </c>
      <c r="F88" s="50">
        <f t="shared" si="5"/>
        <v>456836.39999999997</v>
      </c>
      <c r="G88" s="54"/>
      <c r="H88" s="54"/>
      <c r="I88" s="54"/>
      <c r="J88" s="54"/>
      <c r="K88" s="54"/>
      <c r="L88" s="50">
        <f>392.6-392.6</f>
        <v>0</v>
      </c>
      <c r="M88" s="50">
        <f>392.6-392.6</f>
        <v>0</v>
      </c>
      <c r="N88" s="73"/>
      <c r="O88" s="73"/>
      <c r="P88" s="73"/>
      <c r="R88" s="52"/>
      <c r="S88" s="52"/>
      <c r="T88" s="52"/>
    </row>
    <row r="89" spans="2:20" s="12" customFormat="1" ht="165">
      <c r="B89" s="14" t="s">
        <v>221</v>
      </c>
      <c r="C89" s="14" t="s">
        <v>71</v>
      </c>
      <c r="D89" s="46">
        <f>354.7</f>
        <v>354.7</v>
      </c>
      <c r="E89" s="46">
        <f t="shared" si="4"/>
        <v>455997.19999999995</v>
      </c>
      <c r="F89" s="46">
        <f t="shared" si="5"/>
        <v>456836.39999999997</v>
      </c>
      <c r="G89" s="14"/>
      <c r="H89" s="14"/>
      <c r="I89" s="14"/>
      <c r="J89" s="14"/>
      <c r="K89" s="14"/>
      <c r="L89" s="46">
        <f t="shared" ref="L89:M89" si="8">354.7</f>
        <v>354.7</v>
      </c>
      <c r="M89" s="46">
        <f t="shared" si="8"/>
        <v>354.7</v>
      </c>
      <c r="N89" s="72"/>
      <c r="O89" s="84"/>
      <c r="P89" s="84"/>
      <c r="R89" s="44"/>
      <c r="S89" s="44"/>
      <c r="T89" s="44"/>
    </row>
    <row r="90" spans="2:20" s="12" customFormat="1" ht="115.5">
      <c r="B90" s="14" t="s">
        <v>222</v>
      </c>
      <c r="C90" s="14" t="s">
        <v>72</v>
      </c>
      <c r="D90" s="46">
        <f>7347.5</f>
        <v>7347.5</v>
      </c>
      <c r="E90" s="46">
        <f t="shared" si="4"/>
        <v>455997.19999999995</v>
      </c>
      <c r="F90" s="46">
        <f t="shared" si="5"/>
        <v>456836.39999999997</v>
      </c>
      <c r="G90" s="14"/>
      <c r="H90" s="14"/>
      <c r="I90" s="14"/>
      <c r="J90" s="14"/>
      <c r="K90" s="14"/>
      <c r="L90" s="46">
        <f t="shared" ref="L90:M90" si="9">7347.5</f>
        <v>7347.5</v>
      </c>
      <c r="M90" s="46">
        <f t="shared" si="9"/>
        <v>7347.5</v>
      </c>
      <c r="N90" s="72"/>
      <c r="O90" s="72"/>
      <c r="P90" s="72"/>
      <c r="R90" s="44"/>
      <c r="S90" s="44"/>
      <c r="T90" s="44"/>
    </row>
    <row r="91" spans="2:20" s="12" customFormat="1" ht="99" hidden="1">
      <c r="B91" s="11" t="s">
        <v>223</v>
      </c>
      <c r="C91" s="11" t="s">
        <v>73</v>
      </c>
      <c r="D91" s="46"/>
      <c r="E91" s="46">
        <f t="shared" si="4"/>
        <v>455997.19999999995</v>
      </c>
      <c r="F91" s="46">
        <f t="shared" si="5"/>
        <v>456836.39999999997</v>
      </c>
      <c r="G91" s="14"/>
      <c r="H91" s="14"/>
      <c r="I91" s="14"/>
      <c r="J91" s="14"/>
      <c r="K91" s="14"/>
      <c r="L91" s="46"/>
      <c r="M91" s="46"/>
      <c r="N91" s="72"/>
      <c r="O91" s="72"/>
      <c r="P91" s="72"/>
      <c r="R91" s="44"/>
      <c r="S91" s="44"/>
      <c r="T91" s="44"/>
    </row>
    <row r="92" spans="2:20" s="12" customFormat="1" ht="115.5" hidden="1">
      <c r="B92" s="11" t="s">
        <v>224</v>
      </c>
      <c r="C92" s="11" t="s">
        <v>74</v>
      </c>
      <c r="D92" s="46"/>
      <c r="E92" s="46"/>
      <c r="F92" s="46"/>
      <c r="G92" s="14"/>
      <c r="H92" s="14"/>
      <c r="I92" s="14"/>
      <c r="J92" s="14"/>
      <c r="K92" s="14"/>
      <c r="L92" s="46"/>
      <c r="M92" s="46"/>
      <c r="N92" s="72"/>
      <c r="O92" s="46"/>
      <c r="P92" s="46"/>
      <c r="R92" s="44"/>
      <c r="S92" s="44"/>
      <c r="T92" s="44"/>
    </row>
    <row r="93" spans="2:20" s="12" customFormat="1" ht="165" hidden="1">
      <c r="B93" s="11" t="s">
        <v>75</v>
      </c>
      <c r="C93" s="15" t="s">
        <v>76</v>
      </c>
      <c r="D93" s="46"/>
      <c r="E93" s="46"/>
      <c r="F93" s="46"/>
      <c r="G93" s="14"/>
      <c r="H93" s="14"/>
      <c r="I93" s="14"/>
      <c r="J93" s="14"/>
      <c r="K93" s="14"/>
      <c r="L93" s="46"/>
      <c r="M93" s="46"/>
      <c r="N93" s="72"/>
      <c r="O93" s="72"/>
      <c r="P93" s="72"/>
      <c r="R93" s="44"/>
      <c r="S93" s="44"/>
      <c r="T93" s="44"/>
    </row>
    <row r="94" spans="2:20" s="12" customFormat="1" ht="165" hidden="1">
      <c r="B94" s="11" t="s">
        <v>77</v>
      </c>
      <c r="C94" s="15" t="s">
        <v>78</v>
      </c>
      <c r="D94" s="46"/>
      <c r="E94" s="46"/>
      <c r="F94" s="46"/>
      <c r="G94" s="14"/>
      <c r="H94" s="14"/>
      <c r="I94" s="14"/>
      <c r="J94" s="14"/>
      <c r="K94" s="14"/>
      <c r="L94" s="46"/>
      <c r="M94" s="46"/>
      <c r="N94" s="72"/>
      <c r="O94" s="72"/>
      <c r="P94" s="72"/>
      <c r="R94" s="44"/>
      <c r="S94" s="44"/>
      <c r="T94" s="44"/>
    </row>
    <row r="95" spans="2:20" s="12" customFormat="1" ht="297" hidden="1">
      <c r="B95" s="11" t="s">
        <v>79</v>
      </c>
      <c r="C95" s="15" t="s">
        <v>80</v>
      </c>
      <c r="D95" s="46"/>
      <c r="E95" s="46"/>
      <c r="F95" s="46"/>
      <c r="G95" s="14"/>
      <c r="H95" s="14"/>
      <c r="I95" s="14"/>
      <c r="J95" s="14"/>
      <c r="K95" s="14"/>
      <c r="L95" s="46"/>
      <c r="M95" s="46"/>
      <c r="N95" s="72"/>
      <c r="O95" s="72"/>
      <c r="P95" s="72"/>
      <c r="R95" s="44"/>
      <c r="S95" s="44"/>
      <c r="T95" s="44"/>
    </row>
    <row r="96" spans="2:20" s="12" customFormat="1" ht="313.5" hidden="1">
      <c r="B96" s="11" t="s">
        <v>81</v>
      </c>
      <c r="C96" s="15" t="s">
        <v>82</v>
      </c>
      <c r="D96" s="46"/>
      <c r="E96" s="46"/>
      <c r="F96" s="46"/>
      <c r="G96" s="14"/>
      <c r="H96" s="14"/>
      <c r="I96" s="14"/>
      <c r="J96" s="14"/>
      <c r="K96" s="14"/>
      <c r="L96" s="46"/>
      <c r="M96" s="46"/>
      <c r="N96" s="72"/>
      <c r="O96" s="72"/>
      <c r="P96" s="72"/>
      <c r="R96" s="44"/>
      <c r="S96" s="44"/>
      <c r="T96" s="44"/>
    </row>
    <row r="97" spans="2:20" s="12" customFormat="1" ht="82.5" hidden="1">
      <c r="B97" s="11" t="s">
        <v>83</v>
      </c>
      <c r="C97" s="15" t="s">
        <v>84</v>
      </c>
      <c r="D97" s="46"/>
      <c r="E97" s="46"/>
      <c r="F97" s="46"/>
      <c r="G97" s="14"/>
      <c r="H97" s="14"/>
      <c r="I97" s="14"/>
      <c r="J97" s="14"/>
      <c r="K97" s="14"/>
      <c r="L97" s="46"/>
      <c r="M97" s="46"/>
      <c r="N97" s="72"/>
      <c r="O97" s="72"/>
      <c r="P97" s="72"/>
      <c r="R97" s="44"/>
      <c r="S97" s="44"/>
      <c r="T97" s="44"/>
    </row>
    <row r="98" spans="2:20" s="12" customFormat="1" ht="165" hidden="1">
      <c r="B98" s="11" t="s">
        <v>85</v>
      </c>
      <c r="C98" s="15" t="s">
        <v>86</v>
      </c>
      <c r="D98" s="46"/>
      <c r="E98" s="46"/>
      <c r="F98" s="46"/>
      <c r="G98" s="14"/>
      <c r="H98" s="14"/>
      <c r="I98" s="14"/>
      <c r="J98" s="14"/>
      <c r="K98" s="14"/>
      <c r="L98" s="46"/>
      <c r="M98" s="46"/>
      <c r="N98" s="72"/>
      <c r="O98" s="72"/>
      <c r="P98" s="72"/>
      <c r="R98" s="44"/>
      <c r="S98" s="44"/>
      <c r="T98" s="44"/>
    </row>
    <row r="99" spans="2:20" s="12" customFormat="1" ht="165" hidden="1">
      <c r="B99" s="11" t="s">
        <v>87</v>
      </c>
      <c r="C99" s="15" t="s">
        <v>88</v>
      </c>
      <c r="D99" s="46"/>
      <c r="E99" s="46"/>
      <c r="F99" s="46"/>
      <c r="G99" s="14"/>
      <c r="H99" s="14"/>
      <c r="I99" s="14"/>
      <c r="J99" s="14"/>
      <c r="K99" s="14"/>
      <c r="L99" s="46"/>
      <c r="M99" s="46"/>
      <c r="N99" s="72"/>
      <c r="O99" s="72"/>
      <c r="P99" s="72"/>
      <c r="R99" s="44"/>
      <c r="S99" s="44"/>
      <c r="T99" s="44"/>
    </row>
    <row r="100" spans="2:20" s="12" customFormat="1" ht="181.5" hidden="1">
      <c r="B100" s="11" t="s">
        <v>89</v>
      </c>
      <c r="C100" s="15" t="s">
        <v>90</v>
      </c>
      <c r="D100" s="46"/>
      <c r="E100" s="46"/>
      <c r="F100" s="46"/>
      <c r="G100" s="14"/>
      <c r="H100" s="14"/>
      <c r="I100" s="14"/>
      <c r="J100" s="14"/>
      <c r="K100" s="14"/>
      <c r="L100" s="46"/>
      <c r="M100" s="46"/>
      <c r="N100" s="72"/>
      <c r="O100" s="72"/>
      <c r="P100" s="72"/>
      <c r="R100" s="44"/>
      <c r="S100" s="44"/>
      <c r="T100" s="44"/>
    </row>
    <row r="101" spans="2:20" s="12" customFormat="1" ht="132" hidden="1">
      <c r="B101" s="11" t="s">
        <v>91</v>
      </c>
      <c r="C101" s="15" t="s">
        <v>92</v>
      </c>
      <c r="D101" s="46"/>
      <c r="E101" s="46"/>
      <c r="F101" s="46"/>
      <c r="G101" s="14"/>
      <c r="H101" s="14"/>
      <c r="I101" s="14"/>
      <c r="J101" s="14"/>
      <c r="K101" s="14"/>
      <c r="L101" s="46"/>
      <c r="M101" s="46"/>
      <c r="N101" s="72"/>
      <c r="O101" s="72"/>
      <c r="P101" s="72"/>
      <c r="R101" s="44"/>
      <c r="S101" s="44"/>
      <c r="T101" s="44"/>
    </row>
    <row r="102" spans="2:20" s="12" customFormat="1" ht="99" hidden="1">
      <c r="B102" s="11" t="s">
        <v>93</v>
      </c>
      <c r="C102" s="15" t="s">
        <v>94</v>
      </c>
      <c r="D102" s="46"/>
      <c r="E102" s="46"/>
      <c r="F102" s="46"/>
      <c r="G102" s="14"/>
      <c r="H102" s="14"/>
      <c r="I102" s="14"/>
      <c r="J102" s="14"/>
      <c r="K102" s="14"/>
      <c r="L102" s="46"/>
      <c r="M102" s="46"/>
      <c r="N102" s="72"/>
      <c r="O102" s="72"/>
      <c r="P102" s="72"/>
      <c r="R102" s="44"/>
      <c r="S102" s="44"/>
      <c r="T102" s="44"/>
    </row>
    <row r="103" spans="2:20" s="12" customFormat="1" ht="129.75" customHeight="1">
      <c r="B103" s="11" t="s">
        <v>225</v>
      </c>
      <c r="C103" s="15" t="s">
        <v>95</v>
      </c>
      <c r="D103" s="46">
        <f>5282.1</f>
        <v>5282.1</v>
      </c>
      <c r="E103" s="46">
        <f t="shared" si="4"/>
        <v>455997.19999999995</v>
      </c>
      <c r="F103" s="46">
        <f t="shared" si="5"/>
        <v>456836.39999999997</v>
      </c>
      <c r="G103" s="14"/>
      <c r="H103" s="14"/>
      <c r="I103" s="14"/>
      <c r="J103" s="14"/>
      <c r="K103" s="14"/>
      <c r="L103" s="46">
        <f>5282.1</f>
        <v>5282.1</v>
      </c>
      <c r="M103" s="46">
        <f>5282.1</f>
        <v>5282.1</v>
      </c>
      <c r="N103" s="72"/>
      <c r="O103" s="89"/>
      <c r="P103" s="89"/>
      <c r="R103" s="44"/>
      <c r="S103" s="44"/>
      <c r="T103" s="44"/>
    </row>
    <row r="104" spans="2:20" s="12" customFormat="1" ht="132">
      <c r="B104" s="11" t="s">
        <v>226</v>
      </c>
      <c r="C104" s="15" t="s">
        <v>96</v>
      </c>
      <c r="D104" s="46">
        <f>799.3</f>
        <v>799.3</v>
      </c>
      <c r="E104" s="46">
        <f t="shared" si="4"/>
        <v>455997.19999999995</v>
      </c>
      <c r="F104" s="46">
        <f t="shared" si="5"/>
        <v>456836.39999999997</v>
      </c>
      <c r="G104" s="14"/>
      <c r="H104" s="14"/>
      <c r="I104" s="14"/>
      <c r="J104" s="14"/>
      <c r="K104" s="14"/>
      <c r="L104" s="46">
        <f t="shared" ref="L104:M104" si="10">799.3</f>
        <v>799.3</v>
      </c>
      <c r="M104" s="46">
        <f t="shared" si="10"/>
        <v>799.3</v>
      </c>
      <c r="N104" s="72"/>
      <c r="O104" s="89"/>
      <c r="P104" s="89"/>
      <c r="R104" s="44"/>
      <c r="S104" s="44"/>
      <c r="T104" s="44"/>
    </row>
    <row r="105" spans="2:20" s="12" customFormat="1" ht="280.5">
      <c r="B105" s="11" t="s">
        <v>227</v>
      </c>
      <c r="C105" s="15" t="s">
        <v>97</v>
      </c>
      <c r="D105" s="46">
        <f>429.2</f>
        <v>429.2</v>
      </c>
      <c r="E105" s="46">
        <f t="shared" si="4"/>
        <v>455997.19999999995</v>
      </c>
      <c r="F105" s="46">
        <f t="shared" si="5"/>
        <v>456836.39999999997</v>
      </c>
      <c r="G105" s="14"/>
      <c r="H105" s="14"/>
      <c r="I105" s="14"/>
      <c r="J105" s="14"/>
      <c r="K105" s="14"/>
      <c r="L105" s="46">
        <f t="shared" ref="L105:M105" si="11">429.2</f>
        <v>429.2</v>
      </c>
      <c r="M105" s="46">
        <f t="shared" si="11"/>
        <v>429.2</v>
      </c>
      <c r="N105" s="72"/>
      <c r="O105" s="89"/>
      <c r="P105" s="89"/>
      <c r="R105" s="44"/>
      <c r="S105" s="44"/>
      <c r="T105" s="44"/>
    </row>
    <row r="106" spans="2:20" s="12" customFormat="1" ht="165" hidden="1">
      <c r="B106" s="11" t="s">
        <v>98</v>
      </c>
      <c r="C106" s="15" t="s">
        <v>99</v>
      </c>
      <c r="D106" s="46"/>
      <c r="E106" s="46"/>
      <c r="F106" s="46"/>
      <c r="G106" s="14"/>
      <c r="H106" s="14"/>
      <c r="I106" s="14"/>
      <c r="J106" s="14"/>
      <c r="K106" s="14"/>
      <c r="L106" s="46"/>
      <c r="M106" s="46"/>
      <c r="N106" s="72"/>
      <c r="O106" s="72"/>
      <c r="P106" s="72"/>
      <c r="R106" s="44"/>
      <c r="S106" s="44"/>
      <c r="T106" s="44"/>
    </row>
    <row r="107" spans="2:20" s="12" customFormat="1" ht="181.5" hidden="1">
      <c r="B107" s="11" t="s">
        <v>100</v>
      </c>
      <c r="C107" s="15" t="s">
        <v>101</v>
      </c>
      <c r="D107" s="46"/>
      <c r="E107" s="46"/>
      <c r="F107" s="46"/>
      <c r="G107" s="14"/>
      <c r="H107" s="14"/>
      <c r="I107" s="14"/>
      <c r="J107" s="14"/>
      <c r="K107" s="14"/>
      <c r="L107" s="46"/>
      <c r="M107" s="46"/>
      <c r="N107" s="72"/>
      <c r="O107" s="72"/>
      <c r="P107" s="72"/>
      <c r="R107" s="44"/>
      <c r="S107" s="44"/>
      <c r="T107" s="44"/>
    </row>
    <row r="108" spans="2:20" s="12" customFormat="1" ht="99" hidden="1">
      <c r="B108" s="11" t="s">
        <v>102</v>
      </c>
      <c r="C108" s="15" t="s">
        <v>103</v>
      </c>
      <c r="D108" s="46"/>
      <c r="E108" s="46"/>
      <c r="F108" s="46"/>
      <c r="G108" s="14"/>
      <c r="H108" s="14"/>
      <c r="I108" s="14"/>
      <c r="J108" s="14"/>
      <c r="K108" s="14"/>
      <c r="L108" s="46"/>
      <c r="M108" s="46"/>
      <c r="N108" s="72"/>
      <c r="O108" s="72"/>
      <c r="P108" s="72"/>
      <c r="R108" s="44"/>
      <c r="S108" s="44"/>
      <c r="T108" s="44"/>
    </row>
    <row r="109" spans="2:20" s="12" customFormat="1" ht="148.5" hidden="1">
      <c r="B109" s="11" t="s">
        <v>104</v>
      </c>
      <c r="C109" s="14" t="s">
        <v>105</v>
      </c>
      <c r="D109" s="46"/>
      <c r="E109" s="46"/>
      <c r="F109" s="46"/>
      <c r="G109" s="14"/>
      <c r="H109" s="14"/>
      <c r="I109" s="14"/>
      <c r="J109" s="14"/>
      <c r="K109" s="14"/>
      <c r="L109" s="46"/>
      <c r="M109" s="46"/>
      <c r="N109" s="72"/>
      <c r="O109" s="72"/>
      <c r="P109" s="72"/>
      <c r="R109" s="44"/>
      <c r="S109" s="44"/>
      <c r="T109" s="44"/>
    </row>
    <row r="110" spans="2:20" s="12" customFormat="1" ht="214.5" hidden="1">
      <c r="B110" s="11" t="s">
        <v>228</v>
      </c>
      <c r="C110" s="14" t="s">
        <v>106</v>
      </c>
      <c r="D110" s="46"/>
      <c r="E110" s="46"/>
      <c r="F110" s="46"/>
      <c r="G110" s="14"/>
      <c r="H110" s="14"/>
      <c r="I110" s="14"/>
      <c r="J110" s="14"/>
      <c r="K110" s="14"/>
      <c r="L110" s="46"/>
      <c r="M110" s="46"/>
      <c r="N110" s="72"/>
      <c r="O110" s="72"/>
      <c r="P110" s="72"/>
      <c r="R110" s="44"/>
      <c r="S110" s="44"/>
      <c r="T110" s="44"/>
    </row>
    <row r="111" spans="2:20" s="12" customFormat="1" ht="231" hidden="1">
      <c r="B111" s="11" t="s">
        <v>195</v>
      </c>
      <c r="C111" s="14" t="s">
        <v>107</v>
      </c>
      <c r="D111" s="46"/>
      <c r="E111" s="46"/>
      <c r="F111" s="46"/>
      <c r="G111" s="14"/>
      <c r="H111" s="14"/>
      <c r="I111" s="14"/>
      <c r="J111" s="14"/>
      <c r="K111" s="14"/>
      <c r="L111" s="46"/>
      <c r="M111" s="46"/>
      <c r="N111" s="72"/>
      <c r="O111" s="72"/>
      <c r="P111" s="72"/>
      <c r="R111" s="44"/>
      <c r="S111" s="44"/>
      <c r="T111" s="44"/>
    </row>
    <row r="112" spans="2:20" s="12" customFormat="1" ht="84" customHeight="1">
      <c r="B112" s="11" t="s">
        <v>229</v>
      </c>
      <c r="C112" s="14" t="s">
        <v>108</v>
      </c>
      <c r="D112" s="46">
        <f>85996.3</f>
        <v>85996.3</v>
      </c>
      <c r="E112" s="46">
        <f t="shared" si="4"/>
        <v>455997.19999999995</v>
      </c>
      <c r="F112" s="46">
        <f t="shared" si="5"/>
        <v>456836.39999999997</v>
      </c>
      <c r="G112" s="14"/>
      <c r="H112" s="14"/>
      <c r="I112" s="14"/>
      <c r="J112" s="14"/>
      <c r="K112" s="14"/>
      <c r="L112" s="46">
        <f t="shared" ref="L112:M112" si="12">85996.3</f>
        <v>85996.3</v>
      </c>
      <c r="M112" s="46">
        <f t="shared" si="12"/>
        <v>85996.3</v>
      </c>
      <c r="N112" s="106"/>
      <c r="O112" s="72"/>
      <c r="P112" s="72"/>
      <c r="R112" s="44"/>
      <c r="S112" s="44"/>
      <c r="T112" s="44"/>
    </row>
    <row r="113" spans="2:20" s="12" customFormat="1" ht="132" hidden="1">
      <c r="B113" s="14" t="s">
        <v>109</v>
      </c>
      <c r="C113" s="14" t="s">
        <v>110</v>
      </c>
      <c r="D113" s="46"/>
      <c r="E113" s="46"/>
      <c r="F113" s="46"/>
      <c r="G113" s="14"/>
      <c r="H113" s="14"/>
      <c r="I113" s="14"/>
      <c r="J113" s="14"/>
      <c r="K113" s="14"/>
      <c r="L113" s="46"/>
      <c r="M113" s="46"/>
      <c r="N113" s="72"/>
      <c r="O113" s="72"/>
      <c r="P113" s="72"/>
      <c r="R113" s="44"/>
      <c r="S113" s="44"/>
      <c r="T113" s="44"/>
    </row>
    <row r="114" spans="2:20" s="12" customFormat="1" ht="132" hidden="1">
      <c r="B114" s="14" t="s">
        <v>109</v>
      </c>
      <c r="C114" s="14" t="s">
        <v>111</v>
      </c>
      <c r="D114" s="46"/>
      <c r="E114" s="46"/>
      <c r="F114" s="46"/>
      <c r="G114" s="14"/>
      <c r="H114" s="14"/>
      <c r="I114" s="14"/>
      <c r="J114" s="14"/>
      <c r="K114" s="14"/>
      <c r="L114" s="46"/>
      <c r="M114" s="46"/>
      <c r="N114" s="72"/>
      <c r="O114" s="72"/>
      <c r="P114" s="72"/>
      <c r="R114" s="44"/>
      <c r="S114" s="44"/>
      <c r="T114" s="44"/>
    </row>
    <row r="115" spans="2:20" s="12" customFormat="1" ht="148.5" hidden="1">
      <c r="B115" s="14" t="s">
        <v>109</v>
      </c>
      <c r="C115" s="14" t="s">
        <v>112</v>
      </c>
      <c r="D115" s="46"/>
      <c r="E115" s="46"/>
      <c r="F115" s="46"/>
      <c r="G115" s="14"/>
      <c r="H115" s="14"/>
      <c r="I115" s="14"/>
      <c r="J115" s="14"/>
      <c r="K115" s="14"/>
      <c r="L115" s="46"/>
      <c r="M115" s="46"/>
      <c r="N115" s="72"/>
      <c r="O115" s="72"/>
      <c r="P115" s="72"/>
      <c r="R115" s="44"/>
      <c r="S115" s="44"/>
      <c r="T115" s="44"/>
    </row>
    <row r="116" spans="2:20" s="12" customFormat="1" ht="115.5" hidden="1">
      <c r="B116" s="23" t="s">
        <v>230</v>
      </c>
      <c r="C116" s="14" t="s">
        <v>245</v>
      </c>
      <c r="D116" s="46"/>
      <c r="E116" s="46"/>
      <c r="F116" s="46"/>
      <c r="G116" s="14"/>
      <c r="H116" s="14"/>
      <c r="I116" s="14"/>
      <c r="J116" s="14"/>
      <c r="K116" s="14"/>
      <c r="L116" s="46"/>
      <c r="M116" s="46"/>
      <c r="N116" s="72"/>
      <c r="O116" s="72"/>
      <c r="P116" s="72"/>
      <c r="R116" s="44"/>
      <c r="S116" s="44"/>
      <c r="T116" s="44"/>
    </row>
    <row r="117" spans="2:20" s="12" customFormat="1" ht="66" hidden="1">
      <c r="B117" s="23" t="s">
        <v>231</v>
      </c>
      <c r="C117" s="14" t="s">
        <v>246</v>
      </c>
      <c r="D117" s="46"/>
      <c r="E117" s="46"/>
      <c r="F117" s="46"/>
      <c r="G117" s="14"/>
      <c r="H117" s="14"/>
      <c r="I117" s="14"/>
      <c r="J117" s="14"/>
      <c r="K117" s="14"/>
      <c r="L117" s="46"/>
      <c r="M117" s="46"/>
      <c r="N117" s="72"/>
      <c r="O117" s="72"/>
      <c r="P117" s="72"/>
      <c r="R117" s="44"/>
      <c r="S117" s="44"/>
      <c r="T117" s="44"/>
    </row>
    <row r="118" spans="2:20" s="12" customFormat="1" ht="99" hidden="1">
      <c r="B118" s="16" t="s">
        <v>263</v>
      </c>
      <c r="C118" s="17" t="s">
        <v>260</v>
      </c>
      <c r="D118" s="46"/>
      <c r="E118" s="46"/>
      <c r="F118" s="46"/>
      <c r="G118" s="14"/>
      <c r="H118" s="14"/>
      <c r="I118" s="14"/>
      <c r="J118" s="14"/>
      <c r="K118" s="14"/>
      <c r="L118" s="46"/>
      <c r="M118" s="46"/>
      <c r="N118" s="72"/>
      <c r="O118" s="72"/>
      <c r="P118" s="72"/>
      <c r="R118" s="44"/>
      <c r="S118" s="44"/>
      <c r="T118" s="44"/>
    </row>
    <row r="119" spans="2:20" s="12" customFormat="1" ht="148.5" hidden="1">
      <c r="B119" s="16" t="s">
        <v>264</v>
      </c>
      <c r="C119" s="17" t="s">
        <v>261</v>
      </c>
      <c r="D119" s="46"/>
      <c r="E119" s="46"/>
      <c r="F119" s="46"/>
      <c r="G119" s="14"/>
      <c r="H119" s="14"/>
      <c r="I119" s="14"/>
      <c r="J119" s="14"/>
      <c r="K119" s="14"/>
      <c r="L119" s="46"/>
      <c r="M119" s="46"/>
      <c r="N119" s="72"/>
      <c r="O119" s="72"/>
      <c r="P119" s="72"/>
      <c r="R119" s="44"/>
      <c r="S119" s="44"/>
      <c r="T119" s="44"/>
    </row>
    <row r="120" spans="2:20" s="12" customFormat="1" ht="115.5">
      <c r="B120" s="16" t="s">
        <v>265</v>
      </c>
      <c r="C120" s="17" t="s">
        <v>262</v>
      </c>
      <c r="D120" s="46">
        <f>317.5</f>
        <v>317.5</v>
      </c>
      <c r="E120" s="46">
        <f t="shared" si="4"/>
        <v>455997.19999999995</v>
      </c>
      <c r="F120" s="46">
        <f t="shared" si="5"/>
        <v>456836.39999999997</v>
      </c>
      <c r="G120" s="14"/>
      <c r="H120" s="14"/>
      <c r="I120" s="14"/>
      <c r="J120" s="14"/>
      <c r="K120" s="14"/>
      <c r="L120" s="46">
        <f t="shared" ref="L120:M120" si="13">317.5</f>
        <v>317.5</v>
      </c>
      <c r="M120" s="46">
        <f t="shared" si="13"/>
        <v>317.5</v>
      </c>
      <c r="N120" s="79"/>
      <c r="O120" s="87"/>
      <c r="P120" s="87"/>
      <c r="R120" s="44"/>
      <c r="S120" s="44"/>
      <c r="T120" s="44"/>
    </row>
    <row r="121" spans="2:20" s="12" customFormat="1" ht="66" hidden="1">
      <c r="B121" s="23" t="s">
        <v>113</v>
      </c>
      <c r="C121" s="14" t="s">
        <v>114</v>
      </c>
      <c r="D121" s="46"/>
      <c r="E121" s="46"/>
      <c r="F121" s="46"/>
      <c r="G121" s="14"/>
      <c r="H121" s="14"/>
      <c r="I121" s="14"/>
      <c r="J121" s="14"/>
      <c r="K121" s="14"/>
      <c r="L121" s="46"/>
      <c r="M121" s="46"/>
      <c r="N121" s="72"/>
      <c r="O121" s="72"/>
      <c r="P121" s="72"/>
      <c r="R121" s="44"/>
      <c r="S121" s="44"/>
      <c r="T121" s="44"/>
    </row>
    <row r="122" spans="2:20" s="12" customFormat="1" ht="105.75" hidden="1" customHeight="1">
      <c r="B122" s="23" t="s">
        <v>268</v>
      </c>
      <c r="C122" s="15" t="s">
        <v>282</v>
      </c>
      <c r="D122" s="13"/>
      <c r="E122" s="46"/>
      <c r="F122" s="46"/>
      <c r="G122" s="14"/>
      <c r="H122" s="14"/>
      <c r="I122" s="14"/>
      <c r="J122" s="14"/>
      <c r="K122" s="14"/>
      <c r="L122" s="13"/>
      <c r="M122" s="13"/>
      <c r="N122" s="95"/>
      <c r="O122" s="87"/>
      <c r="P122" s="87"/>
      <c r="Q122" s="63"/>
      <c r="R122" s="44"/>
      <c r="S122" s="44"/>
      <c r="T122" s="44"/>
    </row>
    <row r="123" spans="2:20" s="12" customFormat="1" ht="189.75" customHeight="1">
      <c r="B123" s="11" t="s">
        <v>329</v>
      </c>
      <c r="C123" s="15" t="s">
        <v>326</v>
      </c>
      <c r="D123" s="13">
        <f>42.3</f>
        <v>42.3</v>
      </c>
      <c r="E123" s="46"/>
      <c r="F123" s="46"/>
      <c r="G123" s="14"/>
      <c r="H123" s="14"/>
      <c r="I123" s="14"/>
      <c r="J123" s="14"/>
      <c r="K123" s="14"/>
      <c r="L123" s="13">
        <f t="shared" ref="L123:M123" si="14">42.3</f>
        <v>42.3</v>
      </c>
      <c r="M123" s="13">
        <f t="shared" si="14"/>
        <v>42.3</v>
      </c>
      <c r="N123" s="89"/>
      <c r="O123" s="89"/>
      <c r="P123" s="89"/>
      <c r="R123" s="44"/>
      <c r="S123" s="44"/>
      <c r="T123" s="44"/>
    </row>
    <row r="124" spans="2:20" s="10" customFormat="1">
      <c r="B124" s="108" t="s">
        <v>200</v>
      </c>
      <c r="C124" s="108" t="s">
        <v>115</v>
      </c>
      <c r="D124" s="81">
        <f>D125+D136+D137+D138+D139+D140+D141+D142+D143+D144+D145+D146+D147+D148+D149+D150+D151+D152+D153+D154+D155+D156+D157+D158+D159+D160</f>
        <v>9971.4</v>
      </c>
      <c r="E124" s="55">
        <f t="shared" ref="E124:M124" si="15">E125+E136+E137+E138+E139+E140+E141+E142+E143+E144+E145+E146+E147+E148+E149+E150+E151+E152+E153+E154+E155+E156+E157+E158+E159+E160</f>
        <v>3673</v>
      </c>
      <c r="F124" s="55">
        <f t="shared" si="15"/>
        <v>0</v>
      </c>
      <c r="G124" s="55">
        <f t="shared" si="15"/>
        <v>0</v>
      </c>
      <c r="H124" s="55">
        <f t="shared" si="15"/>
        <v>0</v>
      </c>
      <c r="I124" s="55">
        <f t="shared" si="15"/>
        <v>0</v>
      </c>
      <c r="J124" s="55">
        <f t="shared" si="15"/>
        <v>0</v>
      </c>
      <c r="K124" s="55">
        <f t="shared" si="15"/>
        <v>0</v>
      </c>
      <c r="L124" s="81">
        <f t="shared" si="15"/>
        <v>1379.5</v>
      </c>
      <c r="M124" s="81">
        <f t="shared" si="15"/>
        <v>1385</v>
      </c>
      <c r="N124" s="74"/>
      <c r="O124" s="74"/>
      <c r="P124" s="74"/>
      <c r="R124" s="43"/>
      <c r="S124" s="43"/>
      <c r="T124" s="43"/>
    </row>
    <row r="125" spans="2:20" s="12" customFormat="1" ht="115.5">
      <c r="B125" s="11" t="s">
        <v>232</v>
      </c>
      <c r="C125" s="11" t="s">
        <v>116</v>
      </c>
      <c r="D125" s="13">
        <f>D126+D127+D128+D129+D130+D131+D132+D133+D134+D135</f>
        <v>1566.8</v>
      </c>
      <c r="E125" s="11"/>
      <c r="F125" s="14"/>
      <c r="G125" s="14"/>
      <c r="H125" s="14"/>
      <c r="I125" s="14"/>
      <c r="J125" s="14"/>
      <c r="K125" s="14"/>
      <c r="L125" s="13">
        <f t="shared" ref="L125:M125" si="16">L126+L127+L128+L129+L130+L131+L132+L133+L134+L135</f>
        <v>1379.5</v>
      </c>
      <c r="M125" s="13">
        <f t="shared" si="16"/>
        <v>1385</v>
      </c>
      <c r="N125" s="70"/>
      <c r="O125" s="70"/>
      <c r="P125" s="70"/>
      <c r="R125" s="44"/>
      <c r="S125" s="44"/>
      <c r="T125" s="44"/>
    </row>
    <row r="126" spans="2:20" s="12" customFormat="1" ht="99">
      <c r="B126" s="11" t="s">
        <v>233</v>
      </c>
      <c r="C126" s="11" t="s">
        <v>117</v>
      </c>
      <c r="D126" s="13">
        <f>(39+41+27+41.5+27.3+41)</f>
        <v>216.8</v>
      </c>
      <c r="E126" s="11" t="s">
        <v>119</v>
      </c>
      <c r="F126" s="14"/>
      <c r="G126" s="14"/>
      <c r="H126" s="14"/>
      <c r="I126" s="14"/>
      <c r="J126" s="14"/>
      <c r="K126" s="14"/>
      <c r="L126" s="13">
        <f>(41+43+29+43.5+28+45)</f>
        <v>229.5</v>
      </c>
      <c r="M126" s="13">
        <f>(41+45+31+45+28+45)</f>
        <v>235</v>
      </c>
      <c r="N126" s="70"/>
      <c r="O126" s="70"/>
      <c r="P126" s="70"/>
      <c r="R126" s="44"/>
      <c r="S126" s="44"/>
      <c r="T126" s="44"/>
    </row>
    <row r="127" spans="2:20" s="12" customFormat="1" ht="115.5">
      <c r="B127" s="11" t="s">
        <v>234</v>
      </c>
      <c r="C127" s="11" t="s">
        <v>118</v>
      </c>
      <c r="D127" s="13">
        <f>(300+0+0+500+50+500)</f>
        <v>1350</v>
      </c>
      <c r="E127" s="11" t="s">
        <v>119</v>
      </c>
      <c r="F127" s="14"/>
      <c r="G127" s="14"/>
      <c r="H127" s="14"/>
      <c r="I127" s="14"/>
      <c r="J127" s="14"/>
      <c r="K127" s="14"/>
      <c r="L127" s="13">
        <f>(100+0+0+500+50+500)</f>
        <v>1150</v>
      </c>
      <c r="M127" s="13">
        <f>(100+0+0+500+50+500)</f>
        <v>1150</v>
      </c>
      <c r="N127" s="71"/>
      <c r="O127" s="70"/>
      <c r="P127" s="70"/>
      <c r="R127" s="44"/>
      <c r="S127" s="44"/>
      <c r="T127" s="44"/>
    </row>
    <row r="128" spans="2:20" s="12" customFormat="1" ht="115.5" hidden="1">
      <c r="B128" s="11" t="s">
        <v>120</v>
      </c>
      <c r="C128" s="11" t="s">
        <v>121</v>
      </c>
      <c r="D128" s="13">
        <f>(1498.2+1593.6+634.1+1660.9+1559.9+937.1)-(1498.2+1593.6+634.1+1660.9+1559.9+937.1)</f>
        <v>0</v>
      </c>
      <c r="E128" s="11" t="s">
        <v>122</v>
      </c>
      <c r="F128" s="14"/>
      <c r="G128" s="14"/>
      <c r="H128" s="14"/>
      <c r="I128" s="14"/>
      <c r="J128" s="14"/>
      <c r="K128" s="14"/>
      <c r="L128" s="13">
        <f t="shared" ref="L128:M128" si="17">(1498.2+1593.6+634.1+1660.9+1559.9+937.1)-(1498.2+1593.6+634.1+1660.9+1559.9+937.1)</f>
        <v>0</v>
      </c>
      <c r="M128" s="13">
        <f t="shared" si="17"/>
        <v>0</v>
      </c>
      <c r="N128" s="70"/>
      <c r="O128" s="70"/>
      <c r="P128" s="70"/>
      <c r="R128" s="44"/>
      <c r="S128" s="44"/>
      <c r="T128" s="44"/>
    </row>
    <row r="129" spans="2:20" s="12" customFormat="1" ht="115.5" hidden="1">
      <c r="B129" s="11" t="s">
        <v>123</v>
      </c>
      <c r="C129" s="11" t="s">
        <v>124</v>
      </c>
      <c r="D129" s="13"/>
      <c r="E129" s="11" t="s">
        <v>5</v>
      </c>
      <c r="F129" s="14"/>
      <c r="G129" s="14"/>
      <c r="H129" s="14"/>
      <c r="I129" s="14"/>
      <c r="J129" s="14"/>
      <c r="K129" s="14"/>
      <c r="L129" s="13"/>
      <c r="M129" s="13"/>
      <c r="N129" s="70"/>
      <c r="O129" s="70"/>
      <c r="P129" s="70"/>
      <c r="R129" s="44"/>
      <c r="S129" s="44"/>
      <c r="T129" s="44"/>
    </row>
    <row r="130" spans="2:20" s="12" customFormat="1" ht="181.5" hidden="1">
      <c r="B130" s="11" t="s">
        <v>125</v>
      </c>
      <c r="C130" s="15" t="s">
        <v>126</v>
      </c>
      <c r="D130" s="13">
        <f>0</f>
        <v>0</v>
      </c>
      <c r="E130" s="11" t="s">
        <v>127</v>
      </c>
      <c r="F130" s="14"/>
      <c r="G130" s="14"/>
      <c r="H130" s="14"/>
      <c r="I130" s="14"/>
      <c r="J130" s="14"/>
      <c r="K130" s="14"/>
      <c r="L130" s="13">
        <f>0</f>
        <v>0</v>
      </c>
      <c r="M130" s="13">
        <f>0</f>
        <v>0</v>
      </c>
      <c r="N130" s="70"/>
      <c r="O130" s="70"/>
      <c r="P130" s="70"/>
      <c r="R130" s="44"/>
      <c r="S130" s="44"/>
      <c r="T130" s="44"/>
    </row>
    <row r="131" spans="2:20" s="12" customFormat="1" ht="132" hidden="1">
      <c r="B131" s="11" t="s">
        <v>128</v>
      </c>
      <c r="C131" s="15" t="s">
        <v>129</v>
      </c>
      <c r="D131" s="13"/>
      <c r="E131" s="11" t="s">
        <v>5</v>
      </c>
      <c r="F131" s="14"/>
      <c r="G131" s="14"/>
      <c r="H131" s="14"/>
      <c r="I131" s="14"/>
      <c r="J131" s="14"/>
      <c r="K131" s="14"/>
      <c r="L131" s="13"/>
      <c r="M131" s="13"/>
      <c r="N131" s="70"/>
      <c r="O131" s="70"/>
      <c r="P131" s="70"/>
      <c r="R131" s="44"/>
      <c r="S131" s="44"/>
      <c r="T131" s="44"/>
    </row>
    <row r="132" spans="2:20" s="12" customFormat="1" ht="165" hidden="1">
      <c r="B132" s="11" t="s">
        <v>130</v>
      </c>
      <c r="C132" s="15" t="s">
        <v>131</v>
      </c>
      <c r="D132" s="13"/>
      <c r="E132" s="11" t="s">
        <v>5</v>
      </c>
      <c r="F132" s="14"/>
      <c r="G132" s="14"/>
      <c r="H132" s="14"/>
      <c r="I132" s="14"/>
      <c r="J132" s="14"/>
      <c r="K132" s="14"/>
      <c r="L132" s="13"/>
      <c r="M132" s="13"/>
      <c r="N132" s="70"/>
      <c r="O132" s="70"/>
      <c r="P132" s="70"/>
      <c r="R132" s="44"/>
      <c r="S132" s="44"/>
      <c r="T132" s="44"/>
    </row>
    <row r="133" spans="2:20" s="12" customFormat="1" ht="115.5" hidden="1">
      <c r="B133" s="11" t="s">
        <v>132</v>
      </c>
      <c r="C133" s="15" t="s">
        <v>133</v>
      </c>
      <c r="D133" s="13"/>
      <c r="E133" s="11" t="s">
        <v>5</v>
      </c>
      <c r="F133" s="14"/>
      <c r="G133" s="14"/>
      <c r="H133" s="14"/>
      <c r="I133" s="14"/>
      <c r="J133" s="14"/>
      <c r="K133" s="14"/>
      <c r="L133" s="13"/>
      <c r="M133" s="13"/>
      <c r="N133" s="70"/>
      <c r="O133" s="70"/>
      <c r="P133" s="70"/>
      <c r="R133" s="44"/>
      <c r="S133" s="44"/>
      <c r="T133" s="44"/>
    </row>
    <row r="134" spans="2:20" s="12" customFormat="1" ht="165" hidden="1">
      <c r="B134" s="11" t="s">
        <v>267</v>
      </c>
      <c r="C134" s="15" t="s">
        <v>134</v>
      </c>
      <c r="D134" s="13"/>
      <c r="E134" s="11" t="s">
        <v>5</v>
      </c>
      <c r="F134" s="14"/>
      <c r="G134" s="14"/>
      <c r="H134" s="14"/>
      <c r="I134" s="14"/>
      <c r="J134" s="14"/>
      <c r="K134" s="14"/>
      <c r="L134" s="13"/>
      <c r="M134" s="13"/>
      <c r="N134" s="70"/>
      <c r="O134" s="70"/>
      <c r="P134" s="70"/>
      <c r="R134" s="44"/>
      <c r="S134" s="44"/>
      <c r="T134" s="44"/>
    </row>
    <row r="135" spans="2:20" s="12" customFormat="1" ht="115.5" hidden="1">
      <c r="B135" s="11" t="s">
        <v>135</v>
      </c>
      <c r="C135" s="15" t="s">
        <v>136</v>
      </c>
      <c r="D135" s="13"/>
      <c r="E135" s="11" t="s">
        <v>5</v>
      </c>
      <c r="F135" s="14"/>
      <c r="G135" s="14"/>
      <c r="H135" s="14"/>
      <c r="I135" s="14"/>
      <c r="J135" s="14"/>
      <c r="K135" s="14"/>
      <c r="L135" s="13"/>
      <c r="M135" s="13"/>
      <c r="N135" s="70"/>
      <c r="O135" s="70"/>
      <c r="P135" s="70"/>
      <c r="R135" s="44"/>
      <c r="S135" s="44"/>
      <c r="T135" s="44"/>
    </row>
    <row r="136" spans="2:20" s="12" customFormat="1" ht="99" hidden="1">
      <c r="B136" s="11" t="s">
        <v>137</v>
      </c>
      <c r="C136" s="15" t="s">
        <v>138</v>
      </c>
      <c r="D136" s="13">
        <f>0</f>
        <v>0</v>
      </c>
      <c r="E136" s="11" t="s">
        <v>139</v>
      </c>
      <c r="F136" s="14"/>
      <c r="G136" s="14"/>
      <c r="H136" s="14"/>
      <c r="I136" s="14"/>
      <c r="J136" s="14"/>
      <c r="K136" s="14"/>
      <c r="L136" s="13">
        <f>0</f>
        <v>0</v>
      </c>
      <c r="M136" s="13">
        <f>0</f>
        <v>0</v>
      </c>
      <c r="N136" s="70"/>
      <c r="O136" s="70"/>
      <c r="P136" s="70"/>
      <c r="R136" s="44"/>
      <c r="S136" s="44"/>
      <c r="T136" s="44"/>
    </row>
    <row r="137" spans="2:20" s="12" customFormat="1" ht="115.5" hidden="1">
      <c r="B137" s="11" t="s">
        <v>140</v>
      </c>
      <c r="C137" s="15" t="s">
        <v>141</v>
      </c>
      <c r="D137" s="13"/>
      <c r="E137" s="11"/>
      <c r="F137" s="14"/>
      <c r="G137" s="14"/>
      <c r="H137" s="14"/>
      <c r="I137" s="14"/>
      <c r="J137" s="14"/>
      <c r="K137" s="14"/>
      <c r="L137" s="13"/>
      <c r="M137" s="13"/>
      <c r="N137" s="70"/>
      <c r="O137" s="70"/>
      <c r="P137" s="70"/>
      <c r="R137" s="44"/>
      <c r="S137" s="44"/>
      <c r="T137" s="44"/>
    </row>
    <row r="138" spans="2:20" s="12" customFormat="1" ht="132" hidden="1">
      <c r="B138" s="11" t="s">
        <v>142</v>
      </c>
      <c r="C138" s="15" t="s">
        <v>143</v>
      </c>
      <c r="D138" s="24">
        <f>0</f>
        <v>0</v>
      </c>
      <c r="E138" s="11" t="s">
        <v>144</v>
      </c>
      <c r="F138" s="14"/>
      <c r="G138" s="14"/>
      <c r="H138" s="14"/>
      <c r="I138" s="14"/>
      <c r="J138" s="14"/>
      <c r="K138" s="14"/>
      <c r="L138" s="24">
        <f>0</f>
        <v>0</v>
      </c>
      <c r="M138" s="24">
        <f>0</f>
        <v>0</v>
      </c>
      <c r="N138" s="70"/>
      <c r="O138" s="70"/>
      <c r="P138" s="70"/>
      <c r="R138" s="44"/>
      <c r="S138" s="44"/>
      <c r="T138" s="44"/>
    </row>
    <row r="139" spans="2:20" s="12" customFormat="1" ht="99" hidden="1">
      <c r="B139" s="11" t="s">
        <v>145</v>
      </c>
      <c r="C139" s="15" t="s">
        <v>146</v>
      </c>
      <c r="D139" s="13"/>
      <c r="E139" s="11" t="s">
        <v>5</v>
      </c>
      <c r="F139" s="14"/>
      <c r="G139" s="14"/>
      <c r="H139" s="14"/>
      <c r="I139" s="14"/>
      <c r="J139" s="14"/>
      <c r="K139" s="14"/>
      <c r="L139" s="13"/>
      <c r="M139" s="13"/>
      <c r="N139" s="70"/>
      <c r="O139" s="70"/>
      <c r="P139" s="70"/>
      <c r="R139" s="44"/>
      <c r="S139" s="44"/>
      <c r="T139" s="44"/>
    </row>
    <row r="140" spans="2:20" s="12" customFormat="1" ht="132" hidden="1">
      <c r="B140" s="25" t="s">
        <v>147</v>
      </c>
      <c r="C140" s="26" t="s">
        <v>148</v>
      </c>
      <c r="D140" s="13">
        <f>0</f>
        <v>0</v>
      </c>
      <c r="E140" s="11" t="s">
        <v>149</v>
      </c>
      <c r="F140" s="14"/>
      <c r="G140" s="14"/>
      <c r="H140" s="14"/>
      <c r="I140" s="14"/>
      <c r="J140" s="14"/>
      <c r="K140" s="14"/>
      <c r="L140" s="13">
        <f>0</f>
        <v>0</v>
      </c>
      <c r="M140" s="13">
        <f>0</f>
        <v>0</v>
      </c>
      <c r="N140" s="70"/>
      <c r="O140" s="70"/>
      <c r="P140" s="70"/>
      <c r="R140" s="44"/>
      <c r="S140" s="44"/>
      <c r="T140" s="44"/>
    </row>
    <row r="141" spans="2:20" s="12" customFormat="1" ht="115.5" hidden="1">
      <c r="B141" s="11" t="s">
        <v>150</v>
      </c>
      <c r="C141" s="15" t="s">
        <v>151</v>
      </c>
      <c r="D141" s="13">
        <f>0</f>
        <v>0</v>
      </c>
      <c r="E141" s="11" t="s">
        <v>152</v>
      </c>
      <c r="F141" s="14"/>
      <c r="G141" s="14"/>
      <c r="H141" s="14"/>
      <c r="I141" s="14"/>
      <c r="J141" s="14"/>
      <c r="K141" s="14"/>
      <c r="L141" s="13">
        <f>0</f>
        <v>0</v>
      </c>
      <c r="M141" s="13">
        <f>0</f>
        <v>0</v>
      </c>
      <c r="N141" s="70"/>
      <c r="O141" s="70"/>
      <c r="P141" s="70"/>
      <c r="R141" s="44"/>
      <c r="S141" s="44"/>
      <c r="T141" s="44"/>
    </row>
    <row r="142" spans="2:20" s="12" customFormat="1" ht="82.5" hidden="1">
      <c r="B142" s="11" t="s">
        <v>153</v>
      </c>
      <c r="C142" s="15" t="s">
        <v>154</v>
      </c>
      <c r="D142" s="13"/>
      <c r="E142" s="11" t="s">
        <v>5</v>
      </c>
      <c r="F142" s="14"/>
      <c r="G142" s="14"/>
      <c r="H142" s="14"/>
      <c r="I142" s="14"/>
      <c r="J142" s="14"/>
      <c r="K142" s="14"/>
      <c r="L142" s="13"/>
      <c r="M142" s="13"/>
      <c r="N142" s="70"/>
      <c r="O142" s="70"/>
      <c r="P142" s="70"/>
      <c r="R142" s="44"/>
      <c r="S142" s="44"/>
      <c r="T142" s="44"/>
    </row>
    <row r="143" spans="2:20" s="12" customFormat="1" ht="66" hidden="1">
      <c r="B143" s="11" t="s">
        <v>296</v>
      </c>
      <c r="C143" s="15" t="s">
        <v>155</v>
      </c>
      <c r="D143" s="13"/>
      <c r="E143" s="11"/>
      <c r="F143" s="14"/>
      <c r="G143" s="14"/>
      <c r="H143" s="14"/>
      <c r="I143" s="14"/>
      <c r="J143" s="14"/>
      <c r="K143" s="14"/>
      <c r="L143" s="13">
        <f>0</f>
        <v>0</v>
      </c>
      <c r="M143" s="13">
        <f>0</f>
        <v>0</v>
      </c>
      <c r="N143" s="70"/>
      <c r="O143" s="70"/>
      <c r="P143" s="70"/>
      <c r="R143" s="44"/>
      <c r="S143" s="44"/>
      <c r="T143" s="44"/>
    </row>
    <row r="144" spans="2:20" s="12" customFormat="1" ht="99" hidden="1">
      <c r="B144" s="11" t="s">
        <v>156</v>
      </c>
      <c r="C144" s="15" t="s">
        <v>157</v>
      </c>
      <c r="D144" s="13">
        <f>19.7-19.7</f>
        <v>0</v>
      </c>
      <c r="E144" s="11" t="s">
        <v>5</v>
      </c>
      <c r="F144" s="14"/>
      <c r="G144" s="14"/>
      <c r="H144" s="14"/>
      <c r="I144" s="14"/>
      <c r="J144" s="14"/>
      <c r="K144" s="14"/>
      <c r="L144" s="13">
        <f t="shared" ref="L144:M144" si="18">19.7-19.7</f>
        <v>0</v>
      </c>
      <c r="M144" s="13">
        <f t="shared" si="18"/>
        <v>0</v>
      </c>
      <c r="N144" s="70"/>
      <c r="O144" s="70"/>
      <c r="P144" s="70"/>
      <c r="R144" s="44"/>
      <c r="S144" s="44"/>
      <c r="T144" s="44"/>
    </row>
    <row r="145" spans="2:20" s="12" customFormat="1" ht="132" hidden="1">
      <c r="B145" s="11" t="s">
        <v>334</v>
      </c>
      <c r="C145" s="15" t="s">
        <v>335</v>
      </c>
      <c r="D145" s="13"/>
      <c r="E145" s="11"/>
      <c r="F145" s="14"/>
      <c r="G145" s="14"/>
      <c r="H145" s="14"/>
      <c r="I145" s="14"/>
      <c r="J145" s="14"/>
      <c r="K145" s="14"/>
      <c r="L145" s="13"/>
      <c r="M145" s="13"/>
      <c r="N145" s="79"/>
      <c r="O145" s="79"/>
      <c r="P145" s="79"/>
      <c r="R145" s="44"/>
      <c r="S145" s="44"/>
      <c r="T145" s="44"/>
    </row>
    <row r="146" spans="2:20" s="12" customFormat="1" ht="66" hidden="1">
      <c r="B146" s="11" t="s">
        <v>237</v>
      </c>
      <c r="C146" s="15" t="s">
        <v>239</v>
      </c>
      <c r="D146" s="13"/>
      <c r="E146" s="11"/>
      <c r="F146" s="14"/>
      <c r="G146" s="14"/>
      <c r="H146" s="14"/>
      <c r="I146" s="14"/>
      <c r="J146" s="14"/>
      <c r="K146" s="14"/>
      <c r="L146" s="13"/>
      <c r="M146" s="13"/>
      <c r="N146" s="70"/>
      <c r="O146" s="70"/>
      <c r="P146" s="70"/>
      <c r="R146" s="44"/>
      <c r="S146" s="44"/>
      <c r="T146" s="44"/>
    </row>
    <row r="147" spans="2:20" s="12" customFormat="1" ht="82.5" hidden="1">
      <c r="B147" s="11" t="s">
        <v>238</v>
      </c>
      <c r="C147" s="15" t="s">
        <v>188</v>
      </c>
      <c r="D147" s="13"/>
      <c r="E147" s="11"/>
      <c r="F147" s="14"/>
      <c r="G147" s="14"/>
      <c r="H147" s="14"/>
      <c r="I147" s="14"/>
      <c r="J147" s="14"/>
      <c r="K147" s="14"/>
      <c r="L147" s="13"/>
      <c r="M147" s="13"/>
      <c r="N147" s="70"/>
      <c r="O147" s="70"/>
      <c r="P147" s="70"/>
      <c r="R147" s="44"/>
      <c r="S147" s="44"/>
      <c r="T147" s="44"/>
    </row>
    <row r="148" spans="2:20" s="12" customFormat="1" ht="149.25" customHeight="1">
      <c r="B148" s="11" t="s">
        <v>235</v>
      </c>
      <c r="C148" s="15" t="s">
        <v>346</v>
      </c>
      <c r="D148" s="13">
        <f>980.6</f>
        <v>980.6</v>
      </c>
      <c r="E148" s="11"/>
      <c r="F148" s="14"/>
      <c r="G148" s="14"/>
      <c r="H148" s="14"/>
      <c r="I148" s="14"/>
      <c r="J148" s="14"/>
      <c r="K148" s="14"/>
      <c r="L148" s="13"/>
      <c r="M148" s="13"/>
      <c r="N148" s="79"/>
      <c r="O148" s="79"/>
      <c r="P148" s="79"/>
      <c r="R148" s="44"/>
      <c r="S148" s="44"/>
      <c r="T148" s="44"/>
    </row>
    <row r="149" spans="2:20" s="12" customFormat="1" ht="84.75" hidden="1" customHeight="1">
      <c r="B149" s="11" t="s">
        <v>271</v>
      </c>
      <c r="C149" s="15" t="s">
        <v>272</v>
      </c>
      <c r="D149" s="13"/>
      <c r="E149" s="11"/>
      <c r="F149" s="14"/>
      <c r="G149" s="14"/>
      <c r="H149" s="14"/>
      <c r="I149" s="14"/>
      <c r="J149" s="14"/>
      <c r="K149" s="14"/>
      <c r="L149" s="13"/>
      <c r="M149" s="13"/>
      <c r="N149" s="70"/>
      <c r="O149" s="70"/>
      <c r="P149" s="70"/>
      <c r="R149" s="44"/>
      <c r="S149" s="44"/>
      <c r="T149" s="44"/>
    </row>
    <row r="150" spans="2:20" s="12" customFormat="1" ht="106.5" hidden="1" customHeight="1">
      <c r="B150" s="11" t="s">
        <v>241</v>
      </c>
      <c r="C150" s="15" t="s">
        <v>240</v>
      </c>
      <c r="D150" s="13"/>
      <c r="E150" s="11"/>
      <c r="F150" s="14"/>
      <c r="G150" s="14"/>
      <c r="H150" s="14"/>
      <c r="I150" s="14"/>
      <c r="J150" s="14"/>
      <c r="K150" s="14"/>
      <c r="L150" s="13"/>
      <c r="M150" s="13"/>
      <c r="N150" s="70"/>
      <c r="O150" s="70"/>
      <c r="P150" s="70"/>
      <c r="R150" s="44"/>
      <c r="S150" s="44"/>
      <c r="T150" s="44"/>
    </row>
    <row r="151" spans="2:20" s="12" customFormat="1" ht="82.5" hidden="1">
      <c r="B151" s="11" t="s">
        <v>292</v>
      </c>
      <c r="C151" s="15" t="s">
        <v>293</v>
      </c>
      <c r="D151" s="13"/>
      <c r="E151" s="11"/>
      <c r="F151" s="14"/>
      <c r="G151" s="14"/>
      <c r="H151" s="14"/>
      <c r="I151" s="14"/>
      <c r="J151" s="14"/>
      <c r="K151" s="14"/>
      <c r="L151" s="13"/>
      <c r="M151" s="13"/>
      <c r="N151" s="70"/>
      <c r="O151" s="70"/>
      <c r="P151" s="70"/>
      <c r="R151" s="44"/>
      <c r="S151" s="44"/>
      <c r="T151" s="44"/>
    </row>
    <row r="152" spans="2:20" s="12" customFormat="1" ht="99" hidden="1">
      <c r="B152" s="11" t="s">
        <v>297</v>
      </c>
      <c r="C152" s="15" t="s">
        <v>298</v>
      </c>
      <c r="D152" s="13"/>
      <c r="E152" s="11"/>
      <c r="F152" s="14"/>
      <c r="G152" s="14"/>
      <c r="H152" s="14"/>
      <c r="I152" s="14"/>
      <c r="J152" s="14"/>
      <c r="K152" s="14"/>
      <c r="L152" s="13"/>
      <c r="M152" s="13"/>
      <c r="N152" s="70"/>
      <c r="O152" s="70"/>
      <c r="P152" s="70"/>
      <c r="R152" s="44"/>
      <c r="S152" s="44"/>
      <c r="T152" s="44"/>
    </row>
    <row r="153" spans="2:20" s="12" customFormat="1" ht="82.5">
      <c r="B153" s="11" t="s">
        <v>315</v>
      </c>
      <c r="C153" s="15" t="s">
        <v>314</v>
      </c>
      <c r="D153" s="13">
        <f>(1301+4629+1494)</f>
        <v>7424</v>
      </c>
      <c r="E153" s="11"/>
      <c r="F153" s="14"/>
      <c r="G153" s="14"/>
      <c r="H153" s="14"/>
      <c r="I153" s="14"/>
      <c r="J153" s="14"/>
      <c r="K153" s="14"/>
      <c r="L153" s="13"/>
      <c r="M153" s="13"/>
      <c r="N153" s="13"/>
      <c r="O153" s="70"/>
      <c r="P153" s="70"/>
      <c r="R153" s="44"/>
      <c r="S153" s="44"/>
      <c r="T153" s="44"/>
    </row>
    <row r="154" spans="2:20" s="12" customFormat="1" ht="82.5" hidden="1">
      <c r="B154" s="11" t="s">
        <v>299</v>
      </c>
      <c r="C154" s="15" t="s">
        <v>300</v>
      </c>
      <c r="D154" s="13"/>
      <c r="E154" s="11"/>
      <c r="F154" s="14"/>
      <c r="G154" s="14"/>
      <c r="H154" s="14"/>
      <c r="I154" s="14"/>
      <c r="J154" s="14"/>
      <c r="K154" s="14"/>
      <c r="L154" s="13"/>
      <c r="M154" s="13"/>
      <c r="N154" s="70"/>
      <c r="O154" s="70"/>
      <c r="P154" s="70"/>
      <c r="R154" s="44"/>
      <c r="S154" s="44"/>
      <c r="T154" s="44"/>
    </row>
    <row r="155" spans="2:20" s="12" customFormat="1" ht="99" hidden="1">
      <c r="B155" s="11" t="s">
        <v>301</v>
      </c>
      <c r="C155" s="15" t="s">
        <v>302</v>
      </c>
      <c r="D155" s="13"/>
      <c r="E155" s="11"/>
      <c r="F155" s="14"/>
      <c r="G155" s="14"/>
      <c r="H155" s="14"/>
      <c r="I155" s="14"/>
      <c r="J155" s="14"/>
      <c r="K155" s="14"/>
      <c r="L155" s="13"/>
      <c r="M155" s="13"/>
      <c r="N155" s="70"/>
      <c r="O155" s="70"/>
      <c r="P155" s="70"/>
      <c r="R155" s="44"/>
      <c r="S155" s="44"/>
      <c r="T155" s="44"/>
    </row>
    <row r="156" spans="2:20" s="12" customFormat="1" ht="99" hidden="1">
      <c r="B156" s="11" t="s">
        <v>318</v>
      </c>
      <c r="C156" s="15" t="s">
        <v>317</v>
      </c>
      <c r="D156" s="13"/>
      <c r="E156" s="11"/>
      <c r="F156" s="14"/>
      <c r="G156" s="14"/>
      <c r="H156" s="14"/>
      <c r="I156" s="14"/>
      <c r="J156" s="14"/>
      <c r="K156" s="14"/>
      <c r="L156" s="13"/>
      <c r="M156" s="13"/>
      <c r="N156" s="70"/>
      <c r="O156" s="70"/>
      <c r="P156" s="70"/>
      <c r="R156" s="44"/>
      <c r="S156" s="44"/>
      <c r="T156" s="44"/>
    </row>
    <row r="157" spans="2:20" s="12" customFormat="1" ht="99" hidden="1">
      <c r="B157" s="11" t="s">
        <v>321</v>
      </c>
      <c r="C157" s="15" t="s">
        <v>322</v>
      </c>
      <c r="D157" s="13"/>
      <c r="E157" s="11"/>
      <c r="F157" s="14"/>
      <c r="G157" s="14"/>
      <c r="H157" s="14"/>
      <c r="I157" s="14"/>
      <c r="J157" s="14"/>
      <c r="K157" s="14"/>
      <c r="L157" s="13"/>
      <c r="M157" s="13"/>
      <c r="N157" s="70"/>
      <c r="O157" s="70"/>
      <c r="P157" s="70"/>
      <c r="R157" s="44"/>
      <c r="S157" s="44"/>
      <c r="T157" s="44"/>
    </row>
    <row r="158" spans="2:20" s="12" customFormat="1" ht="82.5" hidden="1">
      <c r="B158" s="49" t="s">
        <v>336</v>
      </c>
      <c r="C158" s="57" t="s">
        <v>339</v>
      </c>
      <c r="D158" s="53">
        <f>0+5833.3-5833.3</f>
        <v>0</v>
      </c>
      <c r="E158" s="11"/>
      <c r="F158" s="14"/>
      <c r="G158" s="14"/>
      <c r="H158" s="14"/>
      <c r="I158" s="14"/>
      <c r="J158" s="14"/>
      <c r="K158" s="14"/>
      <c r="L158" s="13"/>
      <c r="M158" s="13"/>
      <c r="N158" s="71"/>
      <c r="O158" s="70"/>
      <c r="P158" s="70"/>
      <c r="R158" s="44"/>
      <c r="S158" s="44"/>
      <c r="T158" s="44"/>
    </row>
    <row r="159" spans="2:20" s="12" customFormat="1" ht="148.5" hidden="1">
      <c r="B159" s="11" t="s">
        <v>349</v>
      </c>
      <c r="C159" s="15" t="s">
        <v>348</v>
      </c>
      <c r="D159" s="13"/>
      <c r="E159" s="11"/>
      <c r="F159" s="14"/>
      <c r="G159" s="14"/>
      <c r="H159" s="14"/>
      <c r="I159" s="14"/>
      <c r="J159" s="14"/>
      <c r="K159" s="14"/>
      <c r="L159" s="13"/>
      <c r="M159" s="13"/>
      <c r="N159" s="71"/>
      <c r="O159" s="70"/>
      <c r="P159" s="70"/>
      <c r="R159" s="44"/>
      <c r="S159" s="44"/>
      <c r="T159" s="44"/>
    </row>
    <row r="160" spans="2:20" s="12" customFormat="1" ht="99" hidden="1">
      <c r="B160" s="11" t="s">
        <v>351</v>
      </c>
      <c r="C160" s="15" t="s">
        <v>350</v>
      </c>
      <c r="D160" s="13"/>
      <c r="E160" s="11"/>
      <c r="F160" s="14"/>
      <c r="G160" s="14"/>
      <c r="H160" s="14"/>
      <c r="I160" s="14"/>
      <c r="J160" s="14"/>
      <c r="K160" s="14"/>
      <c r="L160" s="13"/>
      <c r="M160" s="13"/>
      <c r="N160" s="97"/>
      <c r="O160" s="70"/>
      <c r="P160" s="70"/>
      <c r="R160" s="44"/>
      <c r="S160" s="44"/>
      <c r="T160" s="44"/>
    </row>
    <row r="161" spans="2:20" s="12" customFormat="1" hidden="1">
      <c r="B161" s="11" t="s">
        <v>158</v>
      </c>
      <c r="C161" s="15" t="s">
        <v>159</v>
      </c>
      <c r="D161" s="13">
        <f>D162</f>
        <v>0</v>
      </c>
      <c r="E161" s="11"/>
      <c r="F161" s="14"/>
      <c r="G161" s="14"/>
      <c r="H161" s="14"/>
      <c r="I161" s="14"/>
      <c r="J161" s="14"/>
      <c r="K161" s="14"/>
      <c r="L161" s="13">
        <f t="shared" ref="L161:M163" si="19">L162</f>
        <v>0</v>
      </c>
      <c r="M161" s="13">
        <f t="shared" si="19"/>
        <v>0</v>
      </c>
      <c r="N161" s="70"/>
      <c r="O161" s="70"/>
      <c r="P161" s="70"/>
      <c r="R161" s="44"/>
      <c r="S161" s="44"/>
      <c r="T161" s="44"/>
    </row>
    <row r="162" spans="2:20" s="12" customFormat="1" hidden="1">
      <c r="B162" s="11" t="s">
        <v>160</v>
      </c>
      <c r="C162" s="15" t="s">
        <v>161</v>
      </c>
      <c r="D162" s="13">
        <f>D163</f>
        <v>0</v>
      </c>
      <c r="E162" s="11"/>
      <c r="F162" s="14"/>
      <c r="G162" s="14"/>
      <c r="H162" s="14"/>
      <c r="I162" s="14"/>
      <c r="J162" s="14"/>
      <c r="K162" s="14"/>
      <c r="L162" s="13">
        <f t="shared" si="19"/>
        <v>0</v>
      </c>
      <c r="M162" s="13">
        <f t="shared" si="19"/>
        <v>0</v>
      </c>
      <c r="N162" s="70"/>
      <c r="O162" s="70"/>
      <c r="P162" s="70"/>
      <c r="R162" s="44"/>
      <c r="S162" s="44"/>
      <c r="T162" s="44"/>
    </row>
    <row r="163" spans="2:20" s="12" customFormat="1" ht="33" hidden="1">
      <c r="B163" s="11" t="s">
        <v>162</v>
      </c>
      <c r="C163" s="15" t="s">
        <v>163</v>
      </c>
      <c r="D163" s="13">
        <f>D164</f>
        <v>0</v>
      </c>
      <c r="E163" s="11"/>
      <c r="F163" s="14"/>
      <c r="G163" s="14"/>
      <c r="H163" s="14"/>
      <c r="I163" s="14"/>
      <c r="J163" s="14"/>
      <c r="K163" s="14"/>
      <c r="L163" s="13">
        <f t="shared" si="19"/>
        <v>0</v>
      </c>
      <c r="M163" s="13">
        <f t="shared" si="19"/>
        <v>0</v>
      </c>
      <c r="N163" s="70"/>
      <c r="O163" s="70"/>
      <c r="P163" s="70"/>
      <c r="R163" s="44"/>
      <c r="S163" s="44"/>
      <c r="T163" s="44"/>
    </row>
    <row r="164" spans="2:20" s="12" customFormat="1" hidden="1">
      <c r="B164" s="11" t="s">
        <v>164</v>
      </c>
      <c r="C164" s="15" t="s">
        <v>165</v>
      </c>
      <c r="D164" s="13"/>
      <c r="E164" s="11"/>
      <c r="F164" s="14"/>
      <c r="G164" s="14"/>
      <c r="H164" s="14"/>
      <c r="I164" s="14"/>
      <c r="J164" s="14"/>
      <c r="K164" s="14"/>
      <c r="L164" s="13"/>
      <c r="M164" s="13"/>
      <c r="N164" s="70"/>
      <c r="O164" s="70"/>
      <c r="P164" s="70"/>
      <c r="R164" s="44"/>
      <c r="S164" s="44"/>
      <c r="T164" s="44"/>
    </row>
    <row r="165" spans="2:20" s="12" customFormat="1" ht="82.5" hidden="1">
      <c r="B165" s="11" t="s">
        <v>166</v>
      </c>
      <c r="C165" s="15" t="s">
        <v>167</v>
      </c>
      <c r="D165" s="13">
        <f>D166</f>
        <v>0</v>
      </c>
      <c r="E165" s="11"/>
      <c r="F165" s="14"/>
      <c r="G165" s="14"/>
      <c r="H165" s="14"/>
      <c r="I165" s="14"/>
      <c r="J165" s="14"/>
      <c r="K165" s="14"/>
      <c r="L165" s="13">
        <f t="shared" ref="L165:M165" si="20">L166</f>
        <v>0</v>
      </c>
      <c r="M165" s="13">
        <f t="shared" si="20"/>
        <v>0</v>
      </c>
      <c r="N165" s="70"/>
      <c r="O165" s="70"/>
      <c r="P165" s="70"/>
      <c r="R165" s="44"/>
      <c r="S165" s="44"/>
      <c r="T165" s="44"/>
    </row>
    <row r="166" spans="2:20" s="12" customFormat="1" ht="115.5" hidden="1">
      <c r="B166" s="11" t="s">
        <v>168</v>
      </c>
      <c r="C166" s="15" t="s">
        <v>169</v>
      </c>
      <c r="D166" s="13">
        <f>D167+D168</f>
        <v>0</v>
      </c>
      <c r="E166" s="11"/>
      <c r="F166" s="14"/>
      <c r="G166" s="14"/>
      <c r="H166" s="14"/>
      <c r="I166" s="14"/>
      <c r="J166" s="14"/>
      <c r="K166" s="14"/>
      <c r="L166" s="13">
        <f t="shared" ref="L166:M166" si="21">L167+L168</f>
        <v>0</v>
      </c>
      <c r="M166" s="13">
        <f t="shared" si="21"/>
        <v>0</v>
      </c>
      <c r="N166" s="70"/>
      <c r="O166" s="70"/>
      <c r="P166" s="70"/>
      <c r="R166" s="44"/>
      <c r="S166" s="44"/>
      <c r="T166" s="44"/>
    </row>
    <row r="167" spans="2:20" s="12" customFormat="1" ht="99" hidden="1">
      <c r="B167" s="11" t="s">
        <v>170</v>
      </c>
      <c r="C167" s="15" t="s">
        <v>171</v>
      </c>
      <c r="D167" s="13">
        <f>0</f>
        <v>0</v>
      </c>
      <c r="E167" s="11"/>
      <c r="F167" s="14"/>
      <c r="G167" s="14"/>
      <c r="H167" s="14"/>
      <c r="I167" s="14"/>
      <c r="J167" s="14"/>
      <c r="K167" s="14"/>
      <c r="L167" s="13">
        <f>0</f>
        <v>0</v>
      </c>
      <c r="M167" s="13">
        <f>0</f>
        <v>0</v>
      </c>
      <c r="N167" s="70"/>
      <c r="O167" s="70"/>
      <c r="P167" s="70"/>
      <c r="R167" s="44"/>
      <c r="S167" s="44"/>
      <c r="T167" s="44"/>
    </row>
    <row r="168" spans="2:20" s="12" customFormat="1" ht="66" hidden="1">
      <c r="B168" s="11" t="s">
        <v>172</v>
      </c>
      <c r="C168" s="15" t="s">
        <v>173</v>
      </c>
      <c r="D168" s="13">
        <f>0</f>
        <v>0</v>
      </c>
      <c r="E168" s="11"/>
      <c r="F168" s="14"/>
      <c r="G168" s="14"/>
      <c r="H168" s="14"/>
      <c r="I168" s="14"/>
      <c r="J168" s="14"/>
      <c r="K168" s="14"/>
      <c r="L168" s="13">
        <f>0</f>
        <v>0</v>
      </c>
      <c r="M168" s="13">
        <f>0</f>
        <v>0</v>
      </c>
      <c r="N168" s="70"/>
      <c r="O168" s="70"/>
      <c r="P168" s="70"/>
      <c r="R168" s="44"/>
      <c r="S168" s="44"/>
      <c r="T168" s="44"/>
    </row>
    <row r="169" spans="2:20" s="12" customFormat="1" ht="50.25" hidden="1" customHeight="1">
      <c r="B169" s="11" t="s">
        <v>320</v>
      </c>
      <c r="C169" s="15" t="s">
        <v>174</v>
      </c>
      <c r="D169" s="13">
        <f>D170+D172+D173</f>
        <v>0</v>
      </c>
      <c r="E169" s="11"/>
      <c r="F169" s="14"/>
      <c r="G169" s="14"/>
      <c r="H169" s="14"/>
      <c r="I169" s="14"/>
      <c r="J169" s="14"/>
      <c r="K169" s="14"/>
      <c r="L169" s="13">
        <f t="shared" ref="L169:M169" si="22">L170+L172+L173</f>
        <v>0</v>
      </c>
      <c r="M169" s="13">
        <f t="shared" si="22"/>
        <v>0</v>
      </c>
      <c r="N169" s="70"/>
      <c r="O169" s="70"/>
      <c r="P169" s="70"/>
      <c r="R169" s="44"/>
      <c r="S169" s="44"/>
      <c r="T169" s="44"/>
    </row>
    <row r="170" spans="2:20" s="12" customFormat="1" ht="82.5" hidden="1">
      <c r="B170" s="11" t="s">
        <v>175</v>
      </c>
      <c r="C170" s="15" t="s">
        <v>176</v>
      </c>
      <c r="D170" s="13">
        <f>0</f>
        <v>0</v>
      </c>
      <c r="E170" s="11"/>
      <c r="F170" s="14"/>
      <c r="G170" s="14"/>
      <c r="H170" s="14"/>
      <c r="I170" s="14"/>
      <c r="J170" s="14"/>
      <c r="K170" s="14"/>
      <c r="L170" s="13">
        <f>0</f>
        <v>0</v>
      </c>
      <c r="M170" s="13">
        <f>0</f>
        <v>0</v>
      </c>
      <c r="N170" s="70"/>
      <c r="O170" s="70"/>
      <c r="P170" s="70"/>
      <c r="R170" s="44"/>
      <c r="S170" s="44"/>
      <c r="T170" s="44"/>
    </row>
    <row r="171" spans="2:20" s="12" customFormat="1" ht="148.5" hidden="1">
      <c r="B171" s="11" t="s">
        <v>175</v>
      </c>
      <c r="C171" s="15" t="s">
        <v>177</v>
      </c>
      <c r="D171" s="13"/>
      <c r="E171" s="11"/>
      <c r="F171" s="14"/>
      <c r="G171" s="14"/>
      <c r="H171" s="14"/>
      <c r="I171" s="14"/>
      <c r="J171" s="14"/>
      <c r="K171" s="14"/>
      <c r="L171" s="13"/>
      <c r="M171" s="13"/>
      <c r="N171" s="70"/>
      <c r="O171" s="70"/>
      <c r="P171" s="70"/>
      <c r="R171" s="44"/>
      <c r="S171" s="44"/>
      <c r="T171" s="44"/>
    </row>
    <row r="172" spans="2:20" s="12" customFormat="1" ht="99" hidden="1">
      <c r="B172" s="23" t="s">
        <v>178</v>
      </c>
      <c r="C172" s="15" t="s">
        <v>179</v>
      </c>
      <c r="D172" s="13"/>
      <c r="E172" s="11"/>
      <c r="F172" s="14"/>
      <c r="G172" s="14"/>
      <c r="H172" s="14"/>
      <c r="I172" s="14"/>
      <c r="J172" s="14"/>
      <c r="K172" s="14"/>
      <c r="L172" s="13"/>
      <c r="M172" s="13"/>
      <c r="N172" s="70"/>
      <c r="O172" s="70"/>
      <c r="P172" s="70"/>
      <c r="R172" s="44"/>
      <c r="S172" s="44"/>
      <c r="T172" s="44"/>
    </row>
    <row r="173" spans="2:20" s="12" customFormat="1" ht="82.5" hidden="1">
      <c r="B173" s="23" t="s">
        <v>319</v>
      </c>
      <c r="C173" s="11" t="s">
        <v>180</v>
      </c>
      <c r="D173" s="13"/>
      <c r="E173" s="11"/>
      <c r="F173" s="14"/>
      <c r="G173" s="14"/>
      <c r="H173" s="14"/>
      <c r="I173" s="14"/>
      <c r="J173" s="14"/>
      <c r="K173" s="14"/>
      <c r="L173" s="13"/>
      <c r="M173" s="13"/>
      <c r="N173" s="70"/>
      <c r="O173" s="70"/>
      <c r="P173" s="70"/>
      <c r="R173" s="44"/>
      <c r="S173" s="44"/>
      <c r="T173" s="44"/>
    </row>
    <row r="174" spans="2:20" s="10" customFormat="1">
      <c r="B174" s="108" t="s">
        <v>273</v>
      </c>
      <c r="C174" s="108"/>
      <c r="D174" s="81">
        <f>D8</f>
        <v>730768.70000000007</v>
      </c>
      <c r="E174" s="60"/>
      <c r="F174" s="61"/>
      <c r="G174" s="61"/>
      <c r="H174" s="61"/>
      <c r="I174" s="61"/>
      <c r="J174" s="61"/>
      <c r="K174" s="61"/>
      <c r="L174" s="81">
        <f t="shared" ref="L174:M174" si="23">L8</f>
        <v>609150.4</v>
      </c>
      <c r="M174" s="81">
        <f t="shared" si="23"/>
        <v>613378</v>
      </c>
      <c r="N174" s="74"/>
      <c r="O174" s="74"/>
      <c r="P174" s="74"/>
      <c r="R174" s="43"/>
      <c r="S174" s="43"/>
      <c r="T174" s="43"/>
    </row>
    <row r="175" spans="2:20" s="10" customFormat="1">
      <c r="B175" s="108"/>
      <c r="C175" s="108"/>
      <c r="D175" s="81"/>
      <c r="E175" s="60"/>
      <c r="F175" s="61"/>
      <c r="G175" s="61"/>
      <c r="H175" s="61"/>
      <c r="I175" s="61"/>
      <c r="J175" s="61"/>
      <c r="K175" s="61"/>
      <c r="L175" s="81"/>
      <c r="M175" s="81"/>
      <c r="N175" s="74"/>
      <c r="O175" s="74"/>
      <c r="P175" s="74"/>
      <c r="R175" s="43"/>
      <c r="S175" s="43"/>
      <c r="T175" s="43"/>
    </row>
    <row r="176" spans="2:20" s="10" customFormat="1" hidden="1">
      <c r="B176" s="60"/>
      <c r="C176" s="60"/>
      <c r="D176" s="55"/>
      <c r="E176" s="60"/>
      <c r="F176" s="61"/>
      <c r="G176" s="61"/>
      <c r="H176" s="61"/>
      <c r="I176" s="61"/>
      <c r="J176" s="61"/>
      <c r="K176" s="61"/>
      <c r="L176" s="81"/>
      <c r="M176" s="81"/>
      <c r="N176" s="74"/>
      <c r="O176" s="74"/>
      <c r="P176" s="74"/>
      <c r="R176" s="43"/>
      <c r="S176" s="43"/>
      <c r="T176" s="43"/>
    </row>
    <row r="177" spans="2:23" s="98" customFormat="1" ht="84.75" hidden="1">
      <c r="B177" s="99"/>
      <c r="C177" s="100" t="s">
        <v>347</v>
      </c>
      <c r="D177" s="101"/>
      <c r="E177" s="102"/>
      <c r="N177" s="103"/>
      <c r="O177" s="103"/>
      <c r="P177" s="103"/>
      <c r="R177" s="104"/>
      <c r="S177" s="104"/>
      <c r="T177" s="104"/>
    </row>
    <row r="178" spans="2:23" s="30" customFormat="1" ht="72.75" hidden="1">
      <c r="B178" s="27"/>
      <c r="C178" s="90" t="s">
        <v>342</v>
      </c>
      <c r="D178" s="28"/>
      <c r="E178" s="29"/>
      <c r="N178" s="75"/>
      <c r="O178" s="75"/>
      <c r="P178" s="75"/>
      <c r="R178" s="31"/>
      <c r="S178" s="31"/>
      <c r="T178" s="31"/>
    </row>
    <row r="179" spans="2:23" s="30" customFormat="1" hidden="1">
      <c r="B179" s="27"/>
      <c r="C179" s="27"/>
      <c r="D179" s="28"/>
      <c r="E179" s="29"/>
      <c r="N179" s="75"/>
      <c r="O179" s="75"/>
      <c r="P179" s="75"/>
      <c r="R179" s="31"/>
      <c r="S179" s="31"/>
      <c r="T179" s="31"/>
    </row>
    <row r="180" spans="2:23" s="30" customFormat="1" ht="77.25" hidden="1">
      <c r="B180" s="27"/>
      <c r="C180" s="80" t="s">
        <v>343</v>
      </c>
      <c r="D180" s="28"/>
      <c r="E180" s="29"/>
      <c r="N180" s="75"/>
      <c r="O180" s="91"/>
      <c r="P180" s="92"/>
      <c r="Q180" s="92"/>
      <c r="R180" s="92"/>
      <c r="S180" s="92"/>
      <c r="T180" s="92"/>
      <c r="U180" s="88"/>
      <c r="V180" s="88"/>
      <c r="W180" s="88"/>
    </row>
    <row r="181" spans="2:23" s="30" customFormat="1" hidden="1">
      <c r="B181" s="27"/>
      <c r="C181" s="27"/>
      <c r="D181" s="28"/>
      <c r="E181" s="29"/>
      <c r="N181" s="75"/>
      <c r="O181" s="91"/>
      <c r="P181" s="92"/>
      <c r="Q181" s="92"/>
      <c r="R181" s="92"/>
      <c r="S181" s="92"/>
      <c r="T181" s="92"/>
      <c r="U181" s="88"/>
      <c r="V181" s="88"/>
      <c r="W181" s="88"/>
    </row>
    <row r="182" spans="2:23" s="30" customFormat="1" hidden="1">
      <c r="B182" s="27"/>
      <c r="C182" s="27"/>
      <c r="D182" s="28"/>
      <c r="E182" s="29"/>
      <c r="N182" s="75"/>
      <c r="O182" s="91"/>
      <c r="P182" s="93"/>
      <c r="Q182" s="93"/>
      <c r="R182" s="92"/>
      <c r="S182" s="92"/>
      <c r="T182" s="92"/>
      <c r="U182" s="88"/>
      <c r="V182" s="88"/>
      <c r="W182" s="88"/>
    </row>
    <row r="183" spans="2:23" s="30" customFormat="1" hidden="1">
      <c r="B183" s="27"/>
      <c r="C183" s="27"/>
      <c r="D183" s="28"/>
      <c r="E183" s="29"/>
      <c r="N183" s="75"/>
      <c r="O183" s="91"/>
      <c r="P183" s="93"/>
      <c r="Q183" s="93"/>
      <c r="R183" s="92"/>
      <c r="S183" s="92"/>
      <c r="T183" s="92"/>
      <c r="U183" s="88"/>
      <c r="V183" s="88"/>
      <c r="W183" s="88"/>
    </row>
    <row r="184" spans="2:23" s="30" customFormat="1">
      <c r="B184" s="27"/>
      <c r="C184" s="27"/>
      <c r="D184" s="28"/>
      <c r="E184" s="29"/>
      <c r="N184" s="75"/>
      <c r="O184" s="75"/>
      <c r="P184" s="75"/>
      <c r="R184" s="31"/>
      <c r="S184" s="31"/>
      <c r="T184" s="31"/>
    </row>
    <row r="185" spans="2:23" s="30" customFormat="1">
      <c r="B185" s="27"/>
      <c r="C185" s="27"/>
      <c r="D185" s="28"/>
      <c r="E185" s="29"/>
      <c r="N185" s="75"/>
      <c r="O185" s="75"/>
      <c r="P185" s="75"/>
      <c r="R185" s="31"/>
      <c r="S185" s="31"/>
      <c r="T185" s="31"/>
    </row>
    <row r="186" spans="2:23" s="30" customFormat="1">
      <c r="B186" s="27"/>
      <c r="C186" s="27"/>
      <c r="D186" s="28"/>
      <c r="E186" s="29"/>
      <c r="N186" s="75"/>
      <c r="O186" s="75"/>
      <c r="P186" s="75"/>
      <c r="R186" s="31"/>
      <c r="S186" s="31"/>
      <c r="T186" s="31"/>
    </row>
    <row r="187" spans="2:23" s="30" customFormat="1">
      <c r="B187" s="27"/>
      <c r="C187" s="27"/>
      <c r="D187" s="28"/>
      <c r="E187" s="29"/>
      <c r="N187" s="75"/>
      <c r="O187" s="75"/>
      <c r="P187" s="75"/>
      <c r="R187" s="31"/>
      <c r="S187" s="31"/>
      <c r="T187" s="31"/>
    </row>
    <row r="188" spans="2:23" s="30" customFormat="1">
      <c r="B188" s="27"/>
      <c r="C188" s="27"/>
      <c r="D188" s="28"/>
      <c r="E188" s="29"/>
      <c r="N188" s="75"/>
      <c r="O188" s="75"/>
      <c r="P188" s="75"/>
      <c r="R188" s="31"/>
      <c r="S188" s="31"/>
      <c r="T188" s="31"/>
    </row>
    <row r="189" spans="2:23" s="30" customFormat="1">
      <c r="B189" s="27"/>
      <c r="C189" s="27"/>
      <c r="D189" s="28"/>
      <c r="E189" s="29"/>
      <c r="N189" s="75"/>
      <c r="O189" s="75"/>
      <c r="P189" s="75"/>
      <c r="R189" s="31"/>
      <c r="S189" s="31"/>
      <c r="T189" s="31"/>
    </row>
    <row r="190" spans="2:23" s="30" customFormat="1">
      <c r="B190" s="27"/>
      <c r="C190" s="27"/>
      <c r="D190" s="28"/>
      <c r="E190" s="29"/>
      <c r="N190" s="75"/>
      <c r="O190" s="75"/>
      <c r="P190" s="75"/>
      <c r="R190" s="31"/>
      <c r="S190" s="31"/>
      <c r="T190" s="31"/>
    </row>
    <row r="191" spans="2:23" s="30" customFormat="1">
      <c r="B191" s="27"/>
      <c r="C191" s="27"/>
      <c r="D191" s="28"/>
      <c r="E191" s="29"/>
      <c r="N191" s="75"/>
      <c r="O191" s="75"/>
      <c r="P191" s="75"/>
      <c r="R191" s="31"/>
      <c r="S191" s="31"/>
      <c r="T191" s="31"/>
    </row>
    <row r="192" spans="2:23" s="30" customFormat="1">
      <c r="B192" s="27"/>
      <c r="C192" s="27"/>
      <c r="D192" s="28"/>
      <c r="E192" s="29"/>
      <c r="N192" s="75"/>
      <c r="O192" s="75"/>
      <c r="P192" s="75"/>
      <c r="R192" s="31"/>
      <c r="S192" s="31"/>
      <c r="T192" s="31"/>
    </row>
    <row r="193" spans="2:20" s="30" customFormat="1">
      <c r="B193" s="27"/>
      <c r="C193" s="27"/>
      <c r="D193" s="28"/>
      <c r="E193" s="29"/>
      <c r="N193" s="75"/>
      <c r="O193" s="75"/>
      <c r="P193" s="75"/>
      <c r="R193" s="31"/>
      <c r="S193" s="31"/>
      <c r="T193" s="31"/>
    </row>
    <row r="194" spans="2:20" s="30" customFormat="1">
      <c r="B194" s="27"/>
      <c r="C194" s="27"/>
      <c r="D194" s="28"/>
      <c r="E194" s="29"/>
      <c r="N194" s="75"/>
      <c r="O194" s="75"/>
      <c r="P194" s="75"/>
      <c r="R194" s="31"/>
      <c r="S194" s="31"/>
      <c r="T194" s="31"/>
    </row>
    <row r="195" spans="2:20" s="30" customFormat="1">
      <c r="B195" s="27"/>
      <c r="C195" s="27"/>
      <c r="D195" s="28"/>
      <c r="E195" s="29"/>
      <c r="N195" s="75"/>
      <c r="O195" s="75"/>
      <c r="P195" s="75"/>
      <c r="R195" s="31"/>
      <c r="S195" s="31"/>
      <c r="T195" s="31"/>
    </row>
    <row r="196" spans="2:20" s="30" customFormat="1">
      <c r="B196" s="27"/>
      <c r="C196" s="27"/>
      <c r="D196" s="28"/>
      <c r="E196" s="29"/>
      <c r="N196" s="75"/>
      <c r="O196" s="75"/>
      <c r="P196" s="75"/>
      <c r="R196" s="31"/>
      <c r="S196" s="31"/>
      <c r="T196" s="31"/>
    </row>
    <row r="197" spans="2:20" s="30" customFormat="1">
      <c r="B197" s="27"/>
      <c r="C197" s="27"/>
      <c r="D197" s="28"/>
      <c r="E197" s="29"/>
      <c r="N197" s="75"/>
      <c r="O197" s="75"/>
      <c r="P197" s="75"/>
      <c r="R197" s="31"/>
      <c r="S197" s="31"/>
      <c r="T197" s="31"/>
    </row>
    <row r="198" spans="2:20" s="30" customFormat="1">
      <c r="B198" s="27"/>
      <c r="C198" s="27"/>
      <c r="D198" s="28"/>
      <c r="E198" s="29"/>
      <c r="N198" s="75"/>
      <c r="O198" s="75"/>
      <c r="P198" s="75"/>
      <c r="R198" s="31"/>
      <c r="S198" s="31"/>
      <c r="T198" s="31"/>
    </row>
    <row r="199" spans="2:20" s="30" customFormat="1">
      <c r="B199" s="27"/>
      <c r="C199" s="27"/>
      <c r="D199" s="28"/>
      <c r="E199" s="29"/>
      <c r="N199" s="75"/>
      <c r="O199" s="75"/>
      <c r="P199" s="75"/>
      <c r="R199" s="31"/>
      <c r="S199" s="31"/>
      <c r="T199" s="31"/>
    </row>
    <row r="200" spans="2:20" s="30" customFormat="1">
      <c r="B200" s="27"/>
      <c r="C200" s="27"/>
      <c r="D200" s="28"/>
      <c r="E200" s="29"/>
      <c r="N200" s="75"/>
      <c r="O200" s="75"/>
      <c r="P200" s="75"/>
      <c r="R200" s="31"/>
      <c r="S200" s="31"/>
      <c r="T200" s="31"/>
    </row>
    <row r="201" spans="2:20" s="30" customFormat="1">
      <c r="B201" s="27"/>
      <c r="C201" s="27"/>
      <c r="D201" s="28"/>
      <c r="E201" s="29"/>
      <c r="N201" s="75"/>
      <c r="O201" s="75"/>
      <c r="P201" s="75"/>
      <c r="R201" s="31"/>
      <c r="S201" s="31"/>
      <c r="T201" s="31"/>
    </row>
    <row r="202" spans="2:20" s="30" customFormat="1">
      <c r="B202" s="27"/>
      <c r="C202" s="27"/>
      <c r="D202" s="28"/>
      <c r="E202" s="29"/>
      <c r="N202" s="75"/>
      <c r="O202" s="75"/>
      <c r="P202" s="75"/>
      <c r="R202" s="31"/>
      <c r="S202" s="31"/>
      <c r="T202" s="31"/>
    </row>
    <row r="203" spans="2:20" s="30" customFormat="1">
      <c r="B203" s="27"/>
      <c r="C203" s="27"/>
      <c r="D203" s="28"/>
      <c r="E203" s="29"/>
      <c r="N203" s="75"/>
      <c r="O203" s="75"/>
      <c r="P203" s="75"/>
      <c r="R203" s="31"/>
      <c r="S203" s="31"/>
      <c r="T203" s="31"/>
    </row>
    <row r="204" spans="2:20" s="30" customFormat="1">
      <c r="B204" s="27"/>
      <c r="C204" s="27"/>
      <c r="D204" s="28"/>
      <c r="E204" s="29"/>
      <c r="N204" s="75"/>
      <c r="O204" s="75"/>
      <c r="P204" s="75"/>
      <c r="R204" s="31"/>
      <c r="S204" s="31"/>
      <c r="T204" s="31"/>
    </row>
    <row r="205" spans="2:20" s="30" customFormat="1">
      <c r="B205" s="27"/>
      <c r="C205" s="27"/>
      <c r="D205" s="28"/>
      <c r="E205" s="29"/>
      <c r="N205" s="75"/>
      <c r="O205" s="75"/>
      <c r="P205" s="75"/>
      <c r="R205" s="31"/>
      <c r="S205" s="31"/>
      <c r="T205" s="31"/>
    </row>
    <row r="206" spans="2:20" s="30" customFormat="1">
      <c r="B206" s="27"/>
      <c r="C206" s="27"/>
      <c r="D206" s="28"/>
      <c r="E206" s="29"/>
      <c r="N206" s="75"/>
      <c r="O206" s="75"/>
      <c r="P206" s="75"/>
      <c r="R206" s="31"/>
      <c r="S206" s="31"/>
      <c r="T206" s="31"/>
    </row>
    <row r="207" spans="2:20" s="30" customFormat="1">
      <c r="B207" s="27"/>
      <c r="C207" s="27"/>
      <c r="D207" s="28"/>
      <c r="E207" s="29"/>
      <c r="N207" s="75"/>
      <c r="O207" s="75"/>
      <c r="P207" s="75"/>
      <c r="R207" s="31"/>
      <c r="S207" s="31"/>
      <c r="T207" s="31"/>
    </row>
    <row r="208" spans="2:20" s="30" customFormat="1">
      <c r="B208" s="27"/>
      <c r="C208" s="27"/>
      <c r="D208" s="28"/>
      <c r="E208" s="29"/>
      <c r="N208" s="75"/>
      <c r="O208" s="75"/>
      <c r="P208" s="75"/>
      <c r="R208" s="31"/>
      <c r="S208" s="31"/>
      <c r="T208" s="31"/>
    </row>
    <row r="209" spans="2:20" s="30" customFormat="1">
      <c r="B209" s="27"/>
      <c r="C209" s="27"/>
      <c r="D209" s="28"/>
      <c r="E209" s="29"/>
      <c r="N209" s="75"/>
      <c r="O209" s="75"/>
      <c r="P209" s="75"/>
      <c r="R209" s="31"/>
      <c r="S209" s="31"/>
      <c r="T209" s="31"/>
    </row>
    <row r="210" spans="2:20" s="30" customFormat="1">
      <c r="B210" s="27"/>
      <c r="C210" s="27"/>
      <c r="D210" s="28"/>
      <c r="E210" s="29"/>
      <c r="N210" s="75"/>
      <c r="O210" s="75"/>
      <c r="P210" s="75"/>
      <c r="R210" s="31"/>
      <c r="S210" s="31"/>
      <c r="T210" s="31"/>
    </row>
    <row r="211" spans="2:20" s="30" customFormat="1">
      <c r="B211" s="27"/>
      <c r="C211" s="27"/>
      <c r="D211" s="28"/>
      <c r="E211" s="29"/>
      <c r="N211" s="75"/>
      <c r="O211" s="75"/>
      <c r="P211" s="75"/>
      <c r="R211" s="31"/>
      <c r="S211" s="31"/>
      <c r="T211" s="31"/>
    </row>
    <row r="212" spans="2:20" s="30" customFormat="1">
      <c r="B212" s="27"/>
      <c r="C212" s="27"/>
      <c r="D212" s="28"/>
      <c r="E212" s="29"/>
      <c r="N212" s="75"/>
      <c r="O212" s="75"/>
      <c r="P212" s="75"/>
      <c r="R212" s="31"/>
      <c r="S212" s="31"/>
      <c r="T212" s="31"/>
    </row>
    <row r="213" spans="2:20" s="30" customFormat="1">
      <c r="B213" s="27"/>
      <c r="C213" s="27"/>
      <c r="D213" s="28"/>
      <c r="E213" s="29"/>
      <c r="N213" s="75"/>
      <c r="O213" s="75"/>
      <c r="P213" s="75"/>
      <c r="R213" s="31"/>
      <c r="S213" s="31"/>
      <c r="T213" s="31"/>
    </row>
    <row r="214" spans="2:20" s="30" customFormat="1">
      <c r="B214" s="27"/>
      <c r="C214" s="27"/>
      <c r="D214" s="28"/>
      <c r="E214" s="29"/>
      <c r="N214" s="75"/>
      <c r="O214" s="75"/>
      <c r="P214" s="75"/>
      <c r="R214" s="31"/>
      <c r="S214" s="31"/>
      <c r="T214" s="31"/>
    </row>
    <row r="215" spans="2:20" s="30" customFormat="1">
      <c r="B215" s="27"/>
      <c r="C215" s="27"/>
      <c r="D215" s="28"/>
      <c r="E215" s="29"/>
      <c r="N215" s="75"/>
      <c r="O215" s="75"/>
      <c r="P215" s="75"/>
      <c r="R215" s="31"/>
      <c r="S215" s="31"/>
      <c r="T215" s="31"/>
    </row>
    <row r="216" spans="2:20" s="30" customFormat="1">
      <c r="B216" s="27"/>
      <c r="C216" s="27"/>
      <c r="D216" s="28"/>
      <c r="E216" s="29"/>
      <c r="N216" s="75"/>
      <c r="O216" s="75"/>
      <c r="P216" s="75"/>
      <c r="R216" s="31"/>
      <c r="S216" s="31"/>
      <c r="T216" s="31"/>
    </row>
    <row r="217" spans="2:20" s="30" customFormat="1">
      <c r="B217" s="27"/>
      <c r="C217" s="27"/>
      <c r="D217" s="28"/>
      <c r="E217" s="29"/>
      <c r="N217" s="75"/>
      <c r="O217" s="75"/>
      <c r="P217" s="75"/>
      <c r="R217" s="31"/>
      <c r="S217" s="31"/>
      <c r="T217" s="31"/>
    </row>
    <row r="218" spans="2:20" s="30" customFormat="1">
      <c r="B218" s="27"/>
      <c r="C218" s="27"/>
      <c r="D218" s="28"/>
      <c r="E218" s="29"/>
      <c r="N218" s="75"/>
      <c r="O218" s="75"/>
      <c r="P218" s="75"/>
      <c r="R218" s="31"/>
      <c r="S218" s="31"/>
      <c r="T218" s="31"/>
    </row>
    <row r="219" spans="2:20" s="30" customFormat="1">
      <c r="B219" s="27"/>
      <c r="C219" s="27"/>
      <c r="D219" s="28"/>
      <c r="E219" s="29"/>
      <c r="N219" s="75"/>
      <c r="O219" s="75"/>
      <c r="P219" s="75"/>
      <c r="R219" s="31"/>
      <c r="S219" s="31"/>
      <c r="T219" s="31"/>
    </row>
    <row r="220" spans="2:20" s="30" customFormat="1">
      <c r="B220" s="27"/>
      <c r="C220" s="27"/>
      <c r="D220" s="28"/>
      <c r="E220" s="29"/>
      <c r="N220" s="75"/>
      <c r="O220" s="75"/>
      <c r="P220" s="75"/>
      <c r="R220" s="31"/>
      <c r="S220" s="31"/>
      <c r="T220" s="31"/>
    </row>
    <row r="221" spans="2:20" s="30" customFormat="1">
      <c r="B221" s="27"/>
      <c r="C221" s="27"/>
      <c r="D221" s="28"/>
      <c r="E221" s="29"/>
      <c r="N221" s="75"/>
      <c r="O221" s="75"/>
      <c r="P221" s="75"/>
      <c r="R221" s="31"/>
      <c r="S221" s="31"/>
      <c r="T221" s="31"/>
    </row>
    <row r="222" spans="2:20" s="30" customFormat="1">
      <c r="B222" s="27"/>
      <c r="C222" s="27"/>
      <c r="D222" s="28"/>
      <c r="E222" s="29"/>
      <c r="N222" s="75"/>
      <c r="O222" s="75"/>
      <c r="P222" s="75"/>
      <c r="R222" s="31"/>
      <c r="S222" s="31"/>
      <c r="T222" s="31"/>
    </row>
    <row r="223" spans="2:20" s="30" customFormat="1">
      <c r="B223" s="27"/>
      <c r="C223" s="27"/>
      <c r="D223" s="28"/>
      <c r="E223" s="29"/>
      <c r="N223" s="75"/>
      <c r="O223" s="75"/>
      <c r="P223" s="75"/>
      <c r="R223" s="31"/>
      <c r="S223" s="31"/>
      <c r="T223" s="31"/>
    </row>
    <row r="224" spans="2:20" s="30" customFormat="1">
      <c r="B224" s="27"/>
      <c r="C224" s="27"/>
      <c r="D224" s="28"/>
      <c r="E224" s="29"/>
      <c r="N224" s="75"/>
      <c r="O224" s="75"/>
      <c r="P224" s="75"/>
      <c r="R224" s="31"/>
      <c r="S224" s="31"/>
      <c r="T224" s="31"/>
    </row>
    <row r="225" spans="2:20" s="30" customFormat="1">
      <c r="B225" s="27"/>
      <c r="C225" s="27"/>
      <c r="D225" s="28"/>
      <c r="E225" s="29"/>
      <c r="N225" s="75"/>
      <c r="O225" s="75"/>
      <c r="P225" s="75"/>
      <c r="R225" s="31"/>
      <c r="S225" s="31"/>
      <c r="T225" s="31"/>
    </row>
    <row r="226" spans="2:20" s="30" customFormat="1">
      <c r="B226" s="27"/>
      <c r="C226" s="27"/>
      <c r="D226" s="28"/>
      <c r="E226" s="29"/>
      <c r="N226" s="75"/>
      <c r="O226" s="75"/>
      <c r="P226" s="75"/>
      <c r="R226" s="31"/>
      <c r="S226" s="31"/>
      <c r="T226" s="31"/>
    </row>
    <row r="227" spans="2:20" s="30" customFormat="1">
      <c r="B227" s="27"/>
      <c r="C227" s="27"/>
      <c r="D227" s="28"/>
      <c r="E227" s="29"/>
      <c r="N227" s="75"/>
      <c r="O227" s="75"/>
      <c r="P227" s="75"/>
      <c r="R227" s="31"/>
      <c r="S227" s="31"/>
      <c r="T227" s="31"/>
    </row>
    <row r="228" spans="2:20" s="30" customFormat="1">
      <c r="B228" s="27"/>
      <c r="C228" s="27"/>
      <c r="D228" s="28"/>
      <c r="E228" s="29"/>
      <c r="N228" s="75"/>
      <c r="O228" s="75"/>
      <c r="P228" s="75"/>
      <c r="R228" s="31"/>
      <c r="S228" s="31"/>
      <c r="T228" s="31"/>
    </row>
    <row r="229" spans="2:20" s="30" customFormat="1">
      <c r="B229" s="27"/>
      <c r="C229" s="27"/>
      <c r="D229" s="28"/>
      <c r="E229" s="29"/>
      <c r="N229" s="75"/>
      <c r="O229" s="75"/>
      <c r="P229" s="75"/>
      <c r="R229" s="31"/>
      <c r="S229" s="31"/>
      <c r="T229" s="31"/>
    </row>
    <row r="230" spans="2:20" s="30" customFormat="1">
      <c r="B230" s="27"/>
      <c r="C230" s="27"/>
      <c r="D230" s="28"/>
      <c r="E230" s="29"/>
      <c r="N230" s="75"/>
      <c r="O230" s="75"/>
      <c r="P230" s="75"/>
      <c r="R230" s="31"/>
      <c r="S230" s="31"/>
      <c r="T230" s="31"/>
    </row>
    <row r="231" spans="2:20" s="30" customFormat="1">
      <c r="B231" s="27"/>
      <c r="C231" s="27"/>
      <c r="D231" s="28"/>
      <c r="E231" s="29"/>
      <c r="N231" s="75"/>
      <c r="O231" s="75"/>
      <c r="P231" s="75"/>
      <c r="R231" s="31"/>
      <c r="S231" s="31"/>
      <c r="T231" s="31"/>
    </row>
    <row r="232" spans="2:20" s="30" customFormat="1">
      <c r="B232" s="27"/>
      <c r="C232" s="27"/>
      <c r="D232" s="28"/>
      <c r="E232" s="29"/>
      <c r="N232" s="75"/>
      <c r="O232" s="75"/>
      <c r="P232" s="75"/>
      <c r="R232" s="31"/>
      <c r="S232" s="31"/>
      <c r="T232" s="31"/>
    </row>
    <row r="233" spans="2:20" s="30" customFormat="1">
      <c r="B233" s="27"/>
      <c r="C233" s="27"/>
      <c r="D233" s="28"/>
      <c r="E233" s="29"/>
      <c r="N233" s="75"/>
      <c r="O233" s="75"/>
      <c r="P233" s="75"/>
      <c r="R233" s="31"/>
      <c r="S233" s="31"/>
      <c r="T233" s="31"/>
    </row>
    <row r="234" spans="2:20" s="30" customFormat="1">
      <c r="B234" s="27"/>
      <c r="C234" s="27"/>
      <c r="D234" s="28"/>
      <c r="E234" s="29"/>
      <c r="N234" s="75"/>
      <c r="O234" s="75"/>
      <c r="P234" s="75"/>
      <c r="R234" s="31"/>
      <c r="S234" s="31"/>
      <c r="T234" s="31"/>
    </row>
    <row r="235" spans="2:20" s="30" customFormat="1">
      <c r="B235" s="27"/>
      <c r="C235" s="27"/>
      <c r="D235" s="28"/>
      <c r="E235" s="29"/>
      <c r="N235" s="75"/>
      <c r="O235" s="75"/>
      <c r="P235" s="75"/>
      <c r="R235" s="31"/>
      <c r="S235" s="31"/>
      <c r="T235" s="31"/>
    </row>
    <row r="236" spans="2:20" s="30" customFormat="1">
      <c r="B236" s="27"/>
      <c r="C236" s="27"/>
      <c r="D236" s="28"/>
      <c r="E236" s="29"/>
      <c r="N236" s="75"/>
      <c r="O236" s="75"/>
      <c r="P236" s="75"/>
      <c r="R236" s="31"/>
      <c r="S236" s="31"/>
      <c r="T236" s="31"/>
    </row>
    <row r="237" spans="2:20" s="30" customFormat="1">
      <c r="B237" s="27"/>
      <c r="C237" s="27"/>
      <c r="D237" s="28"/>
      <c r="E237" s="29"/>
      <c r="N237" s="75"/>
      <c r="O237" s="75"/>
      <c r="P237" s="75"/>
      <c r="R237" s="31"/>
      <c r="S237" s="31"/>
      <c r="T237" s="31"/>
    </row>
    <row r="238" spans="2:20" s="30" customFormat="1">
      <c r="B238" s="27"/>
      <c r="C238" s="27"/>
      <c r="D238" s="28"/>
      <c r="E238" s="29"/>
      <c r="N238" s="75"/>
      <c r="O238" s="75"/>
      <c r="P238" s="75"/>
      <c r="R238" s="31"/>
      <c r="S238" s="31"/>
      <c r="T238" s="31"/>
    </row>
    <row r="239" spans="2:20" s="30" customFormat="1">
      <c r="B239" s="27"/>
      <c r="C239" s="27"/>
      <c r="D239" s="28"/>
      <c r="E239" s="29"/>
      <c r="N239" s="75"/>
      <c r="O239" s="75"/>
      <c r="P239" s="75"/>
      <c r="R239" s="31"/>
      <c r="S239" s="31"/>
      <c r="T239" s="31"/>
    </row>
    <row r="240" spans="2:20" s="30" customFormat="1">
      <c r="B240" s="27"/>
      <c r="C240" s="27"/>
      <c r="D240" s="28"/>
      <c r="E240" s="29"/>
      <c r="N240" s="75"/>
      <c r="O240" s="75"/>
      <c r="P240" s="75"/>
      <c r="R240" s="31"/>
      <c r="S240" s="31"/>
      <c r="T240" s="31"/>
    </row>
    <row r="241" spans="2:20" s="30" customFormat="1">
      <c r="B241" s="27"/>
      <c r="C241" s="27"/>
      <c r="D241" s="28"/>
      <c r="E241" s="29"/>
      <c r="N241" s="75"/>
      <c r="O241" s="75"/>
      <c r="P241" s="75"/>
      <c r="R241" s="31"/>
      <c r="S241" s="31"/>
      <c r="T241" s="31"/>
    </row>
    <row r="242" spans="2:20" s="30" customFormat="1">
      <c r="B242" s="27"/>
      <c r="C242" s="27"/>
      <c r="D242" s="28"/>
      <c r="E242" s="29"/>
      <c r="N242" s="75"/>
      <c r="O242" s="75"/>
      <c r="P242" s="75"/>
      <c r="R242" s="31"/>
      <c r="S242" s="31"/>
      <c r="T242" s="31"/>
    </row>
    <row r="243" spans="2:20" s="30" customFormat="1">
      <c r="B243" s="27"/>
      <c r="C243" s="27"/>
      <c r="D243" s="28"/>
      <c r="E243" s="29"/>
      <c r="N243" s="75"/>
      <c r="O243" s="75"/>
      <c r="P243" s="75"/>
      <c r="R243" s="31"/>
      <c r="S243" s="31"/>
      <c r="T243" s="31"/>
    </row>
    <row r="244" spans="2:20" s="30" customFormat="1">
      <c r="B244" s="27"/>
      <c r="C244" s="27"/>
      <c r="D244" s="28"/>
      <c r="E244" s="29"/>
      <c r="N244" s="75"/>
      <c r="O244" s="75"/>
      <c r="P244" s="75"/>
      <c r="R244" s="31"/>
      <c r="S244" s="31"/>
      <c r="T244" s="31"/>
    </row>
    <row r="245" spans="2:20" s="30" customFormat="1">
      <c r="B245" s="27"/>
      <c r="C245" s="27"/>
      <c r="D245" s="28"/>
      <c r="E245" s="29"/>
      <c r="N245" s="75"/>
      <c r="O245" s="75"/>
      <c r="P245" s="75"/>
      <c r="R245" s="31"/>
      <c r="S245" s="31"/>
      <c r="T245" s="31"/>
    </row>
    <row r="246" spans="2:20" s="30" customFormat="1">
      <c r="B246" s="27"/>
      <c r="C246" s="27"/>
      <c r="D246" s="28"/>
      <c r="E246" s="29"/>
      <c r="N246" s="75"/>
      <c r="O246" s="75"/>
      <c r="P246" s="75"/>
      <c r="R246" s="31"/>
      <c r="S246" s="31"/>
      <c r="T246" s="31"/>
    </row>
    <row r="247" spans="2:20" s="30" customFormat="1">
      <c r="B247" s="27"/>
      <c r="C247" s="27"/>
      <c r="D247" s="28"/>
      <c r="E247" s="29"/>
      <c r="N247" s="75"/>
      <c r="O247" s="75"/>
      <c r="P247" s="75"/>
      <c r="R247" s="31"/>
      <c r="S247" s="31"/>
      <c r="T247" s="31"/>
    </row>
    <row r="248" spans="2:20" s="30" customFormat="1">
      <c r="B248" s="27"/>
      <c r="C248" s="27"/>
      <c r="D248" s="28"/>
      <c r="E248" s="29"/>
      <c r="N248" s="75"/>
      <c r="O248" s="75"/>
      <c r="P248" s="75"/>
      <c r="R248" s="31"/>
      <c r="S248" s="31"/>
      <c r="T248" s="31"/>
    </row>
    <row r="249" spans="2:20" s="30" customFormat="1">
      <c r="B249" s="27"/>
      <c r="C249" s="27"/>
      <c r="D249" s="28"/>
      <c r="E249" s="29"/>
      <c r="N249" s="75"/>
      <c r="O249" s="75"/>
      <c r="P249" s="75"/>
      <c r="R249" s="31"/>
      <c r="S249" s="31"/>
      <c r="T249" s="31"/>
    </row>
    <row r="250" spans="2:20" s="30" customFormat="1">
      <c r="B250" s="27"/>
      <c r="C250" s="27"/>
      <c r="D250" s="28"/>
      <c r="E250" s="29"/>
      <c r="N250" s="75"/>
      <c r="O250" s="75"/>
      <c r="P250" s="75"/>
      <c r="R250" s="31"/>
      <c r="S250" s="31"/>
      <c r="T250" s="31"/>
    </row>
    <row r="251" spans="2:20" s="30" customFormat="1">
      <c r="B251" s="27"/>
      <c r="C251" s="27"/>
      <c r="D251" s="28"/>
      <c r="E251" s="29"/>
      <c r="N251" s="75"/>
      <c r="O251" s="75"/>
      <c r="P251" s="75"/>
      <c r="R251" s="31"/>
      <c r="S251" s="31"/>
      <c r="T251" s="31"/>
    </row>
    <row r="252" spans="2:20" s="30" customFormat="1">
      <c r="B252" s="27"/>
      <c r="C252" s="27"/>
      <c r="D252" s="28"/>
      <c r="E252" s="29"/>
      <c r="N252" s="75"/>
      <c r="O252" s="75"/>
      <c r="P252" s="75"/>
      <c r="R252" s="31"/>
      <c r="S252" s="31"/>
      <c r="T252" s="31"/>
    </row>
    <row r="253" spans="2:20" s="30" customFormat="1">
      <c r="B253" s="27"/>
      <c r="C253" s="27"/>
      <c r="D253" s="28"/>
      <c r="E253" s="29"/>
      <c r="N253" s="75"/>
      <c r="O253" s="75"/>
      <c r="P253" s="75"/>
      <c r="R253" s="31"/>
      <c r="S253" s="31"/>
      <c r="T253" s="31"/>
    </row>
    <row r="254" spans="2:20" s="30" customFormat="1">
      <c r="B254" s="27"/>
      <c r="C254" s="27"/>
      <c r="D254" s="28"/>
      <c r="E254" s="29"/>
      <c r="N254" s="75"/>
      <c r="O254" s="75"/>
      <c r="P254" s="75"/>
      <c r="R254" s="31"/>
      <c r="S254" s="31"/>
      <c r="T254" s="31"/>
    </row>
    <row r="255" spans="2:20" s="30" customFormat="1">
      <c r="B255" s="27"/>
      <c r="C255" s="27"/>
      <c r="D255" s="28"/>
      <c r="E255" s="29"/>
      <c r="N255" s="75"/>
      <c r="O255" s="75"/>
      <c r="P255" s="75"/>
      <c r="R255" s="31"/>
      <c r="S255" s="31"/>
      <c r="T255" s="31"/>
    </row>
    <row r="256" spans="2:20" s="30" customFormat="1">
      <c r="B256" s="27"/>
      <c r="C256" s="27"/>
      <c r="D256" s="28"/>
      <c r="E256" s="29"/>
      <c r="N256" s="75"/>
      <c r="O256" s="75"/>
      <c r="P256" s="75"/>
      <c r="R256" s="31"/>
      <c r="S256" s="31"/>
      <c r="T256" s="31"/>
    </row>
    <row r="257" spans="2:20" s="30" customFormat="1">
      <c r="B257" s="27"/>
      <c r="C257" s="27"/>
      <c r="D257" s="28"/>
      <c r="E257" s="29"/>
      <c r="N257" s="75"/>
      <c r="O257" s="75"/>
      <c r="P257" s="75"/>
      <c r="R257" s="31"/>
      <c r="S257" s="31"/>
      <c r="T257" s="31"/>
    </row>
    <row r="258" spans="2:20" s="30" customFormat="1">
      <c r="B258" s="27"/>
      <c r="C258" s="27"/>
      <c r="D258" s="28"/>
      <c r="E258" s="29"/>
      <c r="N258" s="75"/>
      <c r="O258" s="75"/>
      <c r="P258" s="75"/>
      <c r="R258" s="31"/>
      <c r="S258" s="31"/>
      <c r="T258" s="31"/>
    </row>
    <row r="259" spans="2:20" s="30" customFormat="1">
      <c r="B259" s="27"/>
      <c r="C259" s="27"/>
      <c r="D259" s="28"/>
      <c r="E259" s="29"/>
      <c r="N259" s="75"/>
      <c r="O259" s="75"/>
      <c r="P259" s="75"/>
      <c r="R259" s="31"/>
      <c r="S259" s="31"/>
      <c r="T259" s="31"/>
    </row>
    <row r="260" spans="2:20" s="30" customFormat="1">
      <c r="B260" s="27"/>
      <c r="C260" s="27"/>
      <c r="D260" s="28"/>
      <c r="E260" s="29"/>
      <c r="N260" s="75"/>
      <c r="O260" s="75"/>
      <c r="P260" s="75"/>
      <c r="R260" s="31"/>
      <c r="S260" s="31"/>
      <c r="T260" s="31"/>
    </row>
    <row r="261" spans="2:20" s="30" customFormat="1">
      <c r="B261" s="27"/>
      <c r="C261" s="27"/>
      <c r="D261" s="28"/>
      <c r="E261" s="29"/>
      <c r="N261" s="75"/>
      <c r="O261" s="75"/>
      <c r="P261" s="75"/>
      <c r="R261" s="31"/>
      <c r="S261" s="31"/>
      <c r="T261" s="31"/>
    </row>
    <row r="262" spans="2:20" s="30" customFormat="1">
      <c r="B262" s="27"/>
      <c r="C262" s="27"/>
      <c r="D262" s="28"/>
      <c r="E262" s="29"/>
      <c r="N262" s="75"/>
      <c r="O262" s="75"/>
      <c r="P262" s="75"/>
      <c r="R262" s="31"/>
      <c r="S262" s="31"/>
      <c r="T262" s="31"/>
    </row>
    <row r="263" spans="2:20" s="30" customFormat="1">
      <c r="B263" s="27"/>
      <c r="C263" s="27"/>
      <c r="D263" s="28"/>
      <c r="E263" s="29"/>
      <c r="N263" s="75"/>
      <c r="O263" s="75"/>
      <c r="P263" s="75"/>
      <c r="R263" s="31"/>
      <c r="S263" s="31"/>
      <c r="T263" s="31"/>
    </row>
    <row r="264" spans="2:20" s="30" customFormat="1">
      <c r="B264" s="27"/>
      <c r="C264" s="27"/>
      <c r="D264" s="28"/>
      <c r="E264" s="29"/>
      <c r="N264" s="75"/>
      <c r="O264" s="75"/>
      <c r="P264" s="75"/>
      <c r="R264" s="31"/>
      <c r="S264" s="31"/>
      <c r="T264" s="31"/>
    </row>
    <row r="265" spans="2:20" s="30" customFormat="1">
      <c r="B265" s="27"/>
      <c r="C265" s="27"/>
      <c r="D265" s="28"/>
      <c r="E265" s="29"/>
      <c r="N265" s="75"/>
      <c r="O265" s="75"/>
      <c r="P265" s="75"/>
      <c r="R265" s="31"/>
      <c r="S265" s="31"/>
      <c r="T265" s="31"/>
    </row>
    <row r="266" spans="2:20" s="30" customFormat="1">
      <c r="B266" s="27"/>
      <c r="C266" s="27"/>
      <c r="D266" s="28"/>
      <c r="E266" s="29"/>
      <c r="N266" s="75"/>
      <c r="O266" s="75"/>
      <c r="P266" s="75"/>
      <c r="R266" s="31"/>
      <c r="S266" s="31"/>
      <c r="T266" s="31"/>
    </row>
    <row r="267" spans="2:20" s="30" customFormat="1">
      <c r="D267" s="31"/>
      <c r="E267" s="29"/>
      <c r="N267" s="75"/>
      <c r="O267" s="75"/>
      <c r="P267" s="75"/>
      <c r="R267" s="31"/>
      <c r="S267" s="31"/>
      <c r="T267" s="31"/>
    </row>
    <row r="268" spans="2:20" s="30" customFormat="1">
      <c r="D268" s="31"/>
      <c r="E268" s="29"/>
      <c r="N268" s="75"/>
      <c r="O268" s="75"/>
      <c r="P268" s="75"/>
      <c r="R268" s="31"/>
      <c r="S268" s="31"/>
      <c r="T268" s="31"/>
    </row>
    <row r="269" spans="2:20" s="30" customFormat="1">
      <c r="D269" s="31"/>
      <c r="E269" s="29"/>
      <c r="N269" s="75"/>
      <c r="O269" s="75"/>
      <c r="P269" s="75"/>
      <c r="R269" s="31"/>
      <c r="S269" s="31"/>
      <c r="T269" s="31"/>
    </row>
    <row r="270" spans="2:20" s="30" customFormat="1">
      <c r="D270" s="31"/>
      <c r="E270" s="29"/>
      <c r="N270" s="75"/>
      <c r="O270" s="75"/>
      <c r="P270" s="75"/>
      <c r="R270" s="31"/>
      <c r="S270" s="31"/>
      <c r="T270" s="31"/>
    </row>
    <row r="271" spans="2:20" s="30" customFormat="1">
      <c r="D271" s="31"/>
      <c r="E271" s="29"/>
      <c r="N271" s="75"/>
      <c r="O271" s="75"/>
      <c r="P271" s="75"/>
      <c r="R271" s="31"/>
      <c r="S271" s="31"/>
      <c r="T271" s="31"/>
    </row>
    <row r="272" spans="2:20" s="30" customFormat="1">
      <c r="D272" s="31"/>
      <c r="E272" s="29"/>
      <c r="N272" s="75"/>
      <c r="O272" s="75"/>
      <c r="P272" s="75"/>
      <c r="R272" s="31"/>
      <c r="S272" s="31"/>
      <c r="T272" s="31"/>
    </row>
    <row r="273" spans="4:20" s="30" customFormat="1">
      <c r="D273" s="31"/>
      <c r="E273" s="29"/>
      <c r="N273" s="75"/>
      <c r="O273" s="75"/>
      <c r="P273" s="75"/>
      <c r="R273" s="31"/>
      <c r="S273" s="31"/>
      <c r="T273" s="31"/>
    </row>
    <row r="274" spans="4:20" s="30" customFormat="1">
      <c r="D274" s="31"/>
      <c r="E274" s="29"/>
      <c r="N274" s="75"/>
      <c r="O274" s="75"/>
      <c r="P274" s="75"/>
      <c r="R274" s="31"/>
      <c r="S274" s="31"/>
      <c r="T274" s="31"/>
    </row>
    <row r="275" spans="4:20" s="30" customFormat="1">
      <c r="D275" s="31"/>
      <c r="E275" s="29"/>
      <c r="N275" s="75"/>
      <c r="O275" s="75"/>
      <c r="P275" s="75"/>
      <c r="R275" s="31"/>
      <c r="S275" s="31"/>
      <c r="T275" s="31"/>
    </row>
    <row r="276" spans="4:20" s="30" customFormat="1">
      <c r="D276" s="31"/>
      <c r="E276" s="29"/>
      <c r="N276" s="75"/>
      <c r="O276" s="75"/>
      <c r="P276" s="75"/>
      <c r="R276" s="31"/>
      <c r="S276" s="31"/>
      <c r="T276" s="31"/>
    </row>
    <row r="277" spans="4:20" s="30" customFormat="1">
      <c r="D277" s="31"/>
      <c r="E277" s="29"/>
      <c r="N277" s="75"/>
      <c r="O277" s="75"/>
      <c r="P277" s="75"/>
      <c r="R277" s="31"/>
      <c r="S277" s="31"/>
      <c r="T277" s="31"/>
    </row>
    <row r="278" spans="4:20" s="30" customFormat="1">
      <c r="D278" s="31"/>
      <c r="E278" s="29"/>
      <c r="N278" s="75"/>
      <c r="O278" s="75"/>
      <c r="P278" s="75"/>
      <c r="R278" s="31"/>
      <c r="S278" s="31"/>
      <c r="T278" s="31"/>
    </row>
    <row r="279" spans="4:20" s="30" customFormat="1">
      <c r="D279" s="31"/>
      <c r="E279" s="29"/>
      <c r="N279" s="75"/>
      <c r="O279" s="75"/>
      <c r="P279" s="75"/>
      <c r="R279" s="31"/>
      <c r="S279" s="31"/>
      <c r="T279" s="31"/>
    </row>
    <row r="280" spans="4:20" s="30" customFormat="1">
      <c r="D280" s="31"/>
      <c r="E280" s="29"/>
      <c r="N280" s="75"/>
      <c r="O280" s="75"/>
      <c r="P280" s="75"/>
      <c r="R280" s="31"/>
      <c r="S280" s="31"/>
      <c r="T280" s="31"/>
    </row>
    <row r="281" spans="4:20" s="30" customFormat="1">
      <c r="D281" s="31"/>
      <c r="E281" s="29"/>
      <c r="N281" s="75"/>
      <c r="O281" s="75"/>
      <c r="P281" s="75"/>
      <c r="R281" s="31"/>
      <c r="S281" s="31"/>
      <c r="T281" s="31"/>
    </row>
    <row r="282" spans="4:20" s="30" customFormat="1">
      <c r="D282" s="31"/>
      <c r="E282" s="29"/>
      <c r="N282" s="75"/>
      <c r="O282" s="75"/>
      <c r="P282" s="75"/>
      <c r="R282" s="31"/>
      <c r="S282" s="31"/>
      <c r="T282" s="31"/>
    </row>
    <row r="283" spans="4:20" s="30" customFormat="1">
      <c r="D283" s="31"/>
      <c r="E283" s="29"/>
      <c r="N283" s="75"/>
      <c r="O283" s="75"/>
      <c r="P283" s="75"/>
      <c r="R283" s="31"/>
      <c r="S283" s="31"/>
      <c r="T283" s="31"/>
    </row>
    <row r="284" spans="4:20" s="30" customFormat="1">
      <c r="D284" s="31"/>
      <c r="E284" s="29"/>
      <c r="N284" s="75"/>
      <c r="O284" s="75"/>
      <c r="P284" s="75"/>
      <c r="R284" s="31"/>
      <c r="S284" s="31"/>
      <c r="T284" s="31"/>
    </row>
    <row r="285" spans="4:20" s="30" customFormat="1">
      <c r="D285" s="31"/>
      <c r="E285" s="29"/>
      <c r="N285" s="75"/>
      <c r="O285" s="75"/>
      <c r="P285" s="75"/>
      <c r="R285" s="31"/>
      <c r="S285" s="31"/>
      <c r="T285" s="31"/>
    </row>
    <row r="286" spans="4:20" s="30" customFormat="1">
      <c r="D286" s="31"/>
      <c r="E286" s="29"/>
      <c r="N286" s="75"/>
      <c r="O286" s="75"/>
      <c r="P286" s="75"/>
      <c r="R286" s="31"/>
      <c r="S286" s="31"/>
      <c r="T286" s="31"/>
    </row>
    <row r="287" spans="4:20" s="30" customFormat="1">
      <c r="D287" s="31"/>
      <c r="E287" s="29"/>
      <c r="N287" s="75"/>
      <c r="O287" s="75"/>
      <c r="P287" s="75"/>
      <c r="R287" s="31"/>
      <c r="S287" s="31"/>
      <c r="T287" s="31"/>
    </row>
    <row r="288" spans="4:20" s="30" customFormat="1">
      <c r="D288" s="31"/>
      <c r="E288" s="29"/>
      <c r="N288" s="75"/>
      <c r="O288" s="75"/>
      <c r="P288" s="75"/>
      <c r="R288" s="31"/>
      <c r="S288" s="31"/>
      <c r="T288" s="31"/>
    </row>
    <row r="289" spans="3:20" s="32" customFormat="1">
      <c r="C289" s="30"/>
      <c r="D289" s="31"/>
      <c r="E289" s="29"/>
      <c r="N289" s="76"/>
      <c r="O289" s="76"/>
      <c r="P289" s="76"/>
      <c r="R289" s="45"/>
      <c r="S289" s="45"/>
      <c r="T289" s="45"/>
    </row>
    <row r="290" spans="3:20" s="32" customFormat="1">
      <c r="C290" s="30"/>
      <c r="D290" s="31"/>
      <c r="E290" s="29"/>
      <c r="N290" s="76"/>
      <c r="O290" s="76"/>
      <c r="P290" s="76"/>
      <c r="R290" s="45"/>
      <c r="S290" s="45"/>
      <c r="T290" s="45"/>
    </row>
    <row r="291" spans="3:20" s="32" customFormat="1">
      <c r="C291" s="30"/>
      <c r="D291" s="31"/>
      <c r="E291" s="29"/>
      <c r="N291" s="76"/>
      <c r="O291" s="76"/>
      <c r="P291" s="76"/>
      <c r="R291" s="45"/>
      <c r="S291" s="45"/>
      <c r="T291" s="45"/>
    </row>
    <row r="292" spans="3:20" s="32" customFormat="1">
      <c r="C292" s="30"/>
      <c r="D292" s="31"/>
      <c r="E292" s="29"/>
      <c r="N292" s="76"/>
      <c r="O292" s="76"/>
      <c r="P292" s="76"/>
      <c r="R292" s="45"/>
      <c r="S292" s="45"/>
      <c r="T292" s="45"/>
    </row>
    <row r="293" spans="3:20" s="32" customFormat="1">
      <c r="C293" s="30"/>
      <c r="D293" s="31"/>
      <c r="E293" s="29"/>
      <c r="N293" s="76"/>
      <c r="O293" s="76"/>
      <c r="P293" s="76"/>
      <c r="R293" s="45"/>
      <c r="S293" s="45"/>
      <c r="T293" s="45"/>
    </row>
    <row r="294" spans="3:20" s="32" customFormat="1">
      <c r="C294" s="30"/>
      <c r="D294" s="31"/>
      <c r="E294" s="29"/>
      <c r="N294" s="76"/>
      <c r="O294" s="76"/>
      <c r="P294" s="76"/>
      <c r="R294" s="45"/>
      <c r="S294" s="45"/>
      <c r="T294" s="45"/>
    </row>
    <row r="295" spans="3:20" s="32" customFormat="1">
      <c r="C295" s="30"/>
      <c r="D295" s="31"/>
      <c r="E295" s="29"/>
      <c r="N295" s="76"/>
      <c r="O295" s="76"/>
      <c r="P295" s="76"/>
      <c r="R295" s="45"/>
      <c r="S295" s="45"/>
      <c r="T295" s="45"/>
    </row>
    <row r="296" spans="3:20" s="32" customFormat="1">
      <c r="C296" s="30"/>
      <c r="D296" s="31"/>
      <c r="E296" s="29"/>
      <c r="N296" s="76"/>
      <c r="O296" s="76"/>
      <c r="P296" s="76"/>
      <c r="R296" s="45"/>
      <c r="S296" s="45"/>
      <c r="T296" s="45"/>
    </row>
    <row r="297" spans="3:20" s="32" customFormat="1">
      <c r="C297" s="30"/>
      <c r="D297" s="31"/>
      <c r="E297" s="29"/>
      <c r="N297" s="76"/>
      <c r="O297" s="76"/>
      <c r="P297" s="76"/>
      <c r="R297" s="45"/>
      <c r="S297" s="45"/>
      <c r="T297" s="45"/>
    </row>
    <row r="298" spans="3:20" s="32" customFormat="1">
      <c r="C298" s="30"/>
      <c r="D298" s="31"/>
      <c r="E298" s="29"/>
      <c r="N298" s="76"/>
      <c r="O298" s="76"/>
      <c r="P298" s="76"/>
      <c r="R298" s="45"/>
      <c r="S298" s="45"/>
      <c r="T298" s="45"/>
    </row>
    <row r="299" spans="3:20" s="32" customFormat="1">
      <c r="C299" s="30"/>
      <c r="D299" s="31"/>
      <c r="E299" s="29"/>
      <c r="N299" s="76"/>
      <c r="O299" s="76"/>
      <c r="P299" s="76"/>
      <c r="R299" s="45"/>
      <c r="S299" s="45"/>
      <c r="T299" s="45"/>
    </row>
    <row r="300" spans="3:20" s="32" customFormat="1">
      <c r="C300" s="30"/>
      <c r="D300" s="31"/>
      <c r="E300" s="29"/>
      <c r="N300" s="76"/>
      <c r="O300" s="76"/>
      <c r="P300" s="76"/>
      <c r="R300" s="45"/>
      <c r="S300" s="45"/>
      <c r="T300" s="45"/>
    </row>
    <row r="301" spans="3:20" s="32" customFormat="1">
      <c r="C301" s="30"/>
      <c r="D301" s="31"/>
      <c r="E301" s="29"/>
      <c r="N301" s="76"/>
      <c r="O301" s="76"/>
      <c r="P301" s="76"/>
      <c r="R301" s="45"/>
      <c r="S301" s="45"/>
      <c r="T301" s="45"/>
    </row>
    <row r="302" spans="3:20" s="32" customFormat="1">
      <c r="C302" s="30"/>
      <c r="D302" s="31"/>
      <c r="E302" s="29"/>
      <c r="N302" s="76"/>
      <c r="O302" s="76"/>
      <c r="P302" s="76"/>
      <c r="R302" s="45"/>
      <c r="S302" s="45"/>
      <c r="T302" s="45"/>
    </row>
    <row r="303" spans="3:20" s="32" customFormat="1">
      <c r="C303" s="30"/>
      <c r="D303" s="31"/>
      <c r="E303" s="29"/>
      <c r="N303" s="76"/>
      <c r="O303" s="76"/>
      <c r="P303" s="76"/>
      <c r="R303" s="45"/>
      <c r="S303" s="45"/>
      <c r="T303" s="45"/>
    </row>
    <row r="304" spans="3:20" s="32" customFormat="1">
      <c r="C304" s="30"/>
      <c r="D304" s="31"/>
      <c r="E304" s="29"/>
      <c r="N304" s="76"/>
      <c r="O304" s="76"/>
      <c r="P304" s="76"/>
      <c r="R304" s="45"/>
      <c r="S304" s="45"/>
      <c r="T304" s="45"/>
    </row>
    <row r="305" spans="3:20" s="32" customFormat="1">
      <c r="C305" s="30"/>
      <c r="D305" s="31"/>
      <c r="E305" s="29"/>
      <c r="N305" s="76"/>
      <c r="O305" s="76"/>
      <c r="P305" s="76"/>
      <c r="R305" s="45"/>
      <c r="S305" s="45"/>
      <c r="T305" s="45"/>
    </row>
    <row r="306" spans="3:20" s="32" customFormat="1">
      <c r="C306" s="30"/>
      <c r="D306" s="31"/>
      <c r="E306" s="29"/>
      <c r="N306" s="76"/>
      <c r="O306" s="76"/>
      <c r="P306" s="76"/>
      <c r="R306" s="45"/>
      <c r="S306" s="45"/>
      <c r="T306" s="45"/>
    </row>
    <row r="307" spans="3:20" s="32" customFormat="1">
      <c r="C307" s="30"/>
      <c r="D307" s="31"/>
      <c r="E307" s="29"/>
      <c r="N307" s="76"/>
      <c r="O307" s="76"/>
      <c r="P307" s="76"/>
      <c r="R307" s="45"/>
      <c r="S307" s="45"/>
      <c r="T307" s="45"/>
    </row>
    <row r="308" spans="3:20" s="32" customFormat="1">
      <c r="C308" s="30"/>
      <c r="D308" s="31"/>
      <c r="E308" s="29"/>
      <c r="N308" s="76"/>
      <c r="O308" s="76"/>
      <c r="P308" s="76"/>
      <c r="R308" s="45"/>
      <c r="S308" s="45"/>
      <c r="T308" s="45"/>
    </row>
    <row r="309" spans="3:20" s="32" customFormat="1">
      <c r="C309" s="30"/>
      <c r="D309" s="31"/>
      <c r="E309" s="29"/>
      <c r="N309" s="76"/>
      <c r="O309" s="76"/>
      <c r="P309" s="76"/>
      <c r="R309" s="45"/>
      <c r="S309" s="45"/>
      <c r="T309" s="45"/>
    </row>
    <row r="310" spans="3:20" s="32" customFormat="1">
      <c r="C310" s="30"/>
      <c r="D310" s="31"/>
      <c r="E310" s="29"/>
      <c r="N310" s="76"/>
      <c r="O310" s="76"/>
      <c r="P310" s="76"/>
      <c r="R310" s="45"/>
      <c r="S310" s="45"/>
      <c r="T310" s="45"/>
    </row>
    <row r="311" spans="3:20" s="32" customFormat="1">
      <c r="C311" s="30"/>
      <c r="D311" s="31"/>
      <c r="E311" s="29"/>
      <c r="N311" s="76"/>
      <c r="O311" s="76"/>
      <c r="P311" s="76"/>
      <c r="R311" s="45"/>
      <c r="S311" s="45"/>
      <c r="T311" s="45"/>
    </row>
    <row r="312" spans="3:20" s="32" customFormat="1">
      <c r="C312" s="30"/>
      <c r="D312" s="31"/>
      <c r="E312" s="29"/>
      <c r="N312" s="76"/>
      <c r="O312" s="76"/>
      <c r="P312" s="76"/>
      <c r="R312" s="45"/>
      <c r="S312" s="45"/>
      <c r="T312" s="45"/>
    </row>
    <row r="313" spans="3:20" s="32" customFormat="1">
      <c r="C313" s="30"/>
      <c r="D313" s="31"/>
      <c r="E313" s="29"/>
      <c r="N313" s="76"/>
      <c r="O313" s="76"/>
      <c r="P313" s="76"/>
      <c r="R313" s="45"/>
      <c r="S313" s="45"/>
      <c r="T313" s="45"/>
    </row>
    <row r="314" spans="3:20" s="32" customFormat="1">
      <c r="C314" s="30"/>
      <c r="D314" s="31"/>
      <c r="E314" s="29"/>
      <c r="N314" s="76"/>
      <c r="O314" s="76"/>
      <c r="P314" s="76"/>
      <c r="R314" s="45"/>
      <c r="S314" s="45"/>
      <c r="T314" s="45"/>
    </row>
    <row r="315" spans="3:20" s="32" customFormat="1">
      <c r="C315" s="30"/>
      <c r="D315" s="31"/>
      <c r="E315" s="29"/>
      <c r="N315" s="76"/>
      <c r="O315" s="76"/>
      <c r="P315" s="76"/>
      <c r="R315" s="45"/>
      <c r="S315" s="45"/>
      <c r="T315" s="45"/>
    </row>
    <row r="316" spans="3:20" s="32" customFormat="1">
      <c r="C316" s="30"/>
      <c r="D316" s="31"/>
      <c r="E316" s="29"/>
      <c r="N316" s="76"/>
      <c r="O316" s="76"/>
      <c r="P316" s="76"/>
      <c r="R316" s="45"/>
      <c r="S316" s="45"/>
      <c r="T316" s="45"/>
    </row>
    <row r="317" spans="3:20" s="32" customFormat="1">
      <c r="C317" s="30"/>
      <c r="D317" s="31"/>
      <c r="E317" s="29"/>
      <c r="N317" s="76"/>
      <c r="O317" s="76"/>
      <c r="P317" s="76"/>
      <c r="R317" s="45"/>
      <c r="S317" s="45"/>
      <c r="T317" s="45"/>
    </row>
    <row r="318" spans="3:20" s="32" customFormat="1">
      <c r="C318" s="30"/>
      <c r="D318" s="31"/>
      <c r="E318" s="29"/>
      <c r="N318" s="76"/>
      <c r="O318" s="76"/>
      <c r="P318" s="76"/>
      <c r="R318" s="45"/>
      <c r="S318" s="45"/>
      <c r="T318" s="45"/>
    </row>
    <row r="319" spans="3:20" s="32" customFormat="1">
      <c r="C319" s="30"/>
      <c r="D319" s="31"/>
      <c r="E319" s="29"/>
      <c r="N319" s="76"/>
      <c r="O319" s="76"/>
      <c r="P319" s="76"/>
      <c r="R319" s="45"/>
      <c r="S319" s="45"/>
      <c r="T319" s="45"/>
    </row>
    <row r="320" spans="3:20" s="32" customFormat="1">
      <c r="C320" s="30"/>
      <c r="D320" s="31"/>
      <c r="E320" s="29"/>
      <c r="N320" s="76"/>
      <c r="O320" s="76"/>
      <c r="P320" s="76"/>
      <c r="R320" s="45"/>
      <c r="S320" s="45"/>
      <c r="T320" s="45"/>
    </row>
    <row r="321" spans="3:20" s="32" customFormat="1">
      <c r="C321" s="30"/>
      <c r="D321" s="31"/>
      <c r="E321" s="29"/>
      <c r="N321" s="76"/>
      <c r="O321" s="76"/>
      <c r="P321" s="76"/>
      <c r="R321" s="45"/>
      <c r="S321" s="45"/>
      <c r="T321" s="45"/>
    </row>
    <row r="322" spans="3:20" s="32" customFormat="1">
      <c r="C322" s="30"/>
      <c r="D322" s="31"/>
      <c r="E322" s="29"/>
      <c r="N322" s="76"/>
      <c r="O322" s="76"/>
      <c r="P322" s="76"/>
      <c r="R322" s="45"/>
      <c r="S322" s="45"/>
      <c r="T322" s="45"/>
    </row>
    <row r="323" spans="3:20" s="32" customFormat="1">
      <c r="C323" s="30"/>
      <c r="D323" s="31"/>
      <c r="E323" s="29"/>
      <c r="N323" s="76"/>
      <c r="O323" s="76"/>
      <c r="P323" s="76"/>
      <c r="R323" s="45"/>
      <c r="S323" s="45"/>
      <c r="T323" s="45"/>
    </row>
    <row r="324" spans="3:20" s="32" customFormat="1">
      <c r="C324" s="30"/>
      <c r="D324" s="31"/>
      <c r="E324" s="29"/>
      <c r="N324" s="76"/>
      <c r="O324" s="76"/>
      <c r="P324" s="76"/>
      <c r="R324" s="45"/>
      <c r="S324" s="45"/>
      <c r="T324" s="45"/>
    </row>
    <row r="325" spans="3:20" s="32" customFormat="1">
      <c r="C325" s="30"/>
      <c r="D325" s="31"/>
      <c r="E325" s="29"/>
      <c r="N325" s="76"/>
      <c r="O325" s="76"/>
      <c r="P325" s="76"/>
      <c r="R325" s="45"/>
      <c r="S325" s="45"/>
      <c r="T325" s="45"/>
    </row>
    <row r="326" spans="3:20" s="32" customFormat="1">
      <c r="C326" s="30"/>
      <c r="D326" s="31"/>
      <c r="E326" s="29"/>
      <c r="N326" s="76"/>
      <c r="O326" s="76"/>
      <c r="P326" s="76"/>
      <c r="R326" s="45"/>
      <c r="S326" s="45"/>
      <c r="T326" s="45"/>
    </row>
    <row r="327" spans="3:20" s="32" customFormat="1">
      <c r="C327" s="30"/>
      <c r="D327" s="31"/>
      <c r="E327" s="29"/>
      <c r="N327" s="76"/>
      <c r="O327" s="76"/>
      <c r="P327" s="76"/>
      <c r="R327" s="45"/>
      <c r="S327" s="45"/>
      <c r="T327" s="45"/>
    </row>
    <row r="328" spans="3:20" s="32" customFormat="1">
      <c r="C328" s="30"/>
      <c r="D328" s="31"/>
      <c r="E328" s="29"/>
      <c r="N328" s="76"/>
      <c r="O328" s="76"/>
      <c r="P328" s="76"/>
      <c r="R328" s="45"/>
      <c r="S328" s="45"/>
      <c r="T328" s="45"/>
    </row>
    <row r="329" spans="3:20" s="32" customFormat="1">
      <c r="C329" s="30"/>
      <c r="D329" s="31"/>
      <c r="E329" s="29"/>
      <c r="N329" s="76"/>
      <c r="O329" s="76"/>
      <c r="P329" s="76"/>
      <c r="R329" s="45"/>
      <c r="S329" s="45"/>
      <c r="T329" s="45"/>
    </row>
    <row r="330" spans="3:20" s="32" customFormat="1">
      <c r="C330" s="30"/>
      <c r="D330" s="31"/>
      <c r="E330" s="29"/>
      <c r="N330" s="76"/>
      <c r="O330" s="76"/>
      <c r="P330" s="76"/>
      <c r="R330" s="45"/>
      <c r="S330" s="45"/>
      <c r="T330" s="45"/>
    </row>
    <row r="331" spans="3:20" s="32" customFormat="1">
      <c r="C331" s="30"/>
      <c r="D331" s="31"/>
      <c r="E331" s="29"/>
      <c r="N331" s="76"/>
      <c r="O331" s="76"/>
      <c r="P331" s="76"/>
      <c r="R331" s="45"/>
      <c r="S331" s="45"/>
      <c r="T331" s="45"/>
    </row>
    <row r="332" spans="3:20" s="32" customFormat="1">
      <c r="C332" s="30"/>
      <c r="D332" s="31"/>
      <c r="E332" s="29"/>
      <c r="N332" s="76"/>
      <c r="O332" s="76"/>
      <c r="P332" s="76"/>
      <c r="R332" s="45"/>
      <c r="S332" s="45"/>
      <c r="T332" s="45"/>
    </row>
    <row r="333" spans="3:20" s="32" customFormat="1">
      <c r="C333" s="30"/>
      <c r="D333" s="31"/>
      <c r="E333" s="29"/>
      <c r="N333" s="76"/>
      <c r="O333" s="76"/>
      <c r="P333" s="76"/>
      <c r="R333" s="45"/>
      <c r="S333" s="45"/>
      <c r="T333" s="45"/>
    </row>
    <row r="334" spans="3:20" s="32" customFormat="1">
      <c r="C334" s="30"/>
      <c r="D334" s="31"/>
      <c r="E334" s="29"/>
      <c r="N334" s="76"/>
      <c r="O334" s="76"/>
      <c r="P334" s="76"/>
      <c r="R334" s="45"/>
      <c r="S334" s="45"/>
      <c r="T334" s="45"/>
    </row>
    <row r="335" spans="3:20" s="32" customFormat="1">
      <c r="C335" s="30"/>
      <c r="D335" s="31"/>
      <c r="E335" s="29"/>
      <c r="N335" s="76"/>
      <c r="O335" s="76"/>
      <c r="P335" s="76"/>
      <c r="R335" s="45"/>
      <c r="S335" s="45"/>
      <c r="T335" s="45"/>
    </row>
    <row r="336" spans="3:20" s="32" customFormat="1">
      <c r="C336" s="30"/>
      <c r="D336" s="31"/>
      <c r="E336" s="29"/>
      <c r="N336" s="76"/>
      <c r="O336" s="76"/>
      <c r="P336" s="76"/>
      <c r="R336" s="45"/>
      <c r="S336" s="45"/>
      <c r="T336" s="45"/>
    </row>
    <row r="337" spans="3:20" s="32" customFormat="1">
      <c r="C337" s="30"/>
      <c r="D337" s="31"/>
      <c r="E337" s="29"/>
      <c r="N337" s="76"/>
      <c r="O337" s="76"/>
      <c r="P337" s="76"/>
      <c r="R337" s="45"/>
      <c r="S337" s="45"/>
      <c r="T337" s="45"/>
    </row>
    <row r="338" spans="3:20" s="32" customFormat="1">
      <c r="C338" s="30"/>
      <c r="D338" s="31"/>
      <c r="E338" s="29"/>
      <c r="N338" s="76"/>
      <c r="O338" s="76"/>
      <c r="P338" s="76"/>
      <c r="R338" s="45"/>
      <c r="S338" s="45"/>
      <c r="T338" s="45"/>
    </row>
    <row r="339" spans="3:20" s="32" customFormat="1">
      <c r="C339" s="30"/>
      <c r="D339" s="31"/>
      <c r="E339" s="29"/>
      <c r="N339" s="76"/>
      <c r="O339" s="76"/>
      <c r="P339" s="76"/>
      <c r="R339" s="45"/>
      <c r="S339" s="45"/>
      <c r="T339" s="45"/>
    </row>
    <row r="340" spans="3:20" s="32" customFormat="1">
      <c r="C340" s="30"/>
      <c r="D340" s="31"/>
      <c r="E340" s="29"/>
      <c r="N340" s="76"/>
      <c r="O340" s="76"/>
      <c r="P340" s="76"/>
      <c r="R340" s="45"/>
      <c r="S340" s="45"/>
      <c r="T340" s="45"/>
    </row>
    <row r="341" spans="3:20" s="32" customFormat="1">
      <c r="C341" s="30"/>
      <c r="D341" s="31"/>
      <c r="E341" s="29"/>
      <c r="N341" s="76"/>
      <c r="O341" s="76"/>
      <c r="P341" s="76"/>
      <c r="R341" s="45"/>
      <c r="S341" s="45"/>
      <c r="T341" s="45"/>
    </row>
    <row r="342" spans="3:20" s="32" customFormat="1">
      <c r="C342" s="30"/>
      <c r="D342" s="31"/>
      <c r="E342" s="29"/>
      <c r="N342" s="76"/>
      <c r="O342" s="76"/>
      <c r="P342" s="76"/>
      <c r="R342" s="45"/>
      <c r="S342" s="45"/>
      <c r="T342" s="45"/>
    </row>
    <row r="343" spans="3:20" s="32" customFormat="1">
      <c r="C343" s="30"/>
      <c r="D343" s="31"/>
      <c r="E343" s="29"/>
      <c r="N343" s="76"/>
      <c r="O343" s="76"/>
      <c r="P343" s="76"/>
      <c r="R343" s="45"/>
      <c r="S343" s="45"/>
      <c r="T343" s="45"/>
    </row>
    <row r="344" spans="3:20" s="32" customFormat="1">
      <c r="C344" s="30"/>
      <c r="D344" s="30"/>
      <c r="E344" s="29"/>
      <c r="N344" s="76"/>
      <c r="O344" s="76"/>
      <c r="P344" s="76"/>
      <c r="R344" s="45"/>
      <c r="S344" s="45"/>
      <c r="T344" s="45"/>
    </row>
    <row r="345" spans="3:20" s="32" customFormat="1">
      <c r="C345" s="30"/>
      <c r="D345" s="30"/>
      <c r="E345" s="29"/>
      <c r="N345" s="76"/>
      <c r="O345" s="76"/>
      <c r="P345" s="76"/>
      <c r="R345" s="45"/>
      <c r="S345" s="45"/>
      <c r="T345" s="45"/>
    </row>
    <row r="346" spans="3:20" s="32" customFormat="1">
      <c r="C346" s="30"/>
      <c r="D346" s="30"/>
      <c r="E346" s="29"/>
      <c r="N346" s="76"/>
      <c r="O346" s="76"/>
      <c r="P346" s="76"/>
      <c r="R346" s="45"/>
      <c r="S346" s="45"/>
      <c r="T346" s="45"/>
    </row>
    <row r="347" spans="3:20" s="32" customFormat="1">
      <c r="C347" s="30"/>
      <c r="D347" s="30"/>
      <c r="E347" s="29"/>
      <c r="N347" s="76"/>
      <c r="O347" s="76"/>
      <c r="P347" s="76"/>
      <c r="R347" s="45"/>
      <c r="S347" s="45"/>
      <c r="T347" s="45"/>
    </row>
    <row r="348" spans="3:20" s="32" customFormat="1">
      <c r="C348" s="30"/>
      <c r="D348" s="30"/>
      <c r="E348" s="29"/>
      <c r="N348" s="76"/>
      <c r="O348" s="76"/>
      <c r="P348" s="76"/>
      <c r="R348" s="45"/>
      <c r="S348" s="45"/>
      <c r="T348" s="45"/>
    </row>
    <row r="349" spans="3:20" s="32" customFormat="1">
      <c r="C349" s="30"/>
      <c r="D349" s="30"/>
      <c r="E349" s="29"/>
      <c r="N349" s="76"/>
      <c r="O349" s="76"/>
      <c r="P349" s="76"/>
      <c r="R349" s="45"/>
      <c r="S349" s="45"/>
      <c r="T349" s="45"/>
    </row>
    <row r="350" spans="3:20" s="32" customFormat="1">
      <c r="C350" s="30"/>
      <c r="D350" s="30"/>
      <c r="E350" s="29"/>
      <c r="N350" s="76"/>
      <c r="O350" s="76"/>
      <c r="P350" s="76"/>
      <c r="R350" s="45"/>
      <c r="S350" s="45"/>
      <c r="T350" s="45"/>
    </row>
    <row r="351" spans="3:20" s="32" customFormat="1">
      <c r="C351" s="30"/>
      <c r="D351" s="30"/>
      <c r="E351" s="29"/>
      <c r="N351" s="76"/>
      <c r="O351" s="76"/>
      <c r="P351" s="76"/>
      <c r="R351" s="45"/>
      <c r="S351" s="45"/>
      <c r="T351" s="45"/>
    </row>
    <row r="352" spans="3:20" s="32" customFormat="1">
      <c r="C352" s="30"/>
      <c r="D352" s="30"/>
      <c r="E352" s="29"/>
      <c r="N352" s="76"/>
      <c r="O352" s="76"/>
      <c r="P352" s="76"/>
      <c r="R352" s="45"/>
      <c r="S352" s="45"/>
      <c r="T352" s="45"/>
    </row>
    <row r="353" spans="3:20" s="32" customFormat="1">
      <c r="C353" s="30"/>
      <c r="D353" s="30"/>
      <c r="E353" s="29"/>
      <c r="N353" s="76"/>
      <c r="O353" s="76"/>
      <c r="P353" s="76"/>
      <c r="R353" s="45"/>
      <c r="S353" s="45"/>
      <c r="T353" s="45"/>
    </row>
    <row r="354" spans="3:20" s="32" customFormat="1">
      <c r="C354" s="30"/>
      <c r="D354" s="30"/>
      <c r="E354" s="29"/>
      <c r="N354" s="76"/>
      <c r="O354" s="76"/>
      <c r="P354" s="76"/>
      <c r="R354" s="45"/>
      <c r="S354" s="45"/>
      <c r="T354" s="45"/>
    </row>
    <row r="355" spans="3:20" s="32" customFormat="1">
      <c r="C355" s="30"/>
      <c r="D355" s="30"/>
      <c r="E355" s="29"/>
      <c r="N355" s="76"/>
      <c r="O355" s="76"/>
      <c r="P355" s="76"/>
      <c r="R355" s="45"/>
      <c r="S355" s="45"/>
      <c r="T355" s="45"/>
    </row>
    <row r="356" spans="3:20" s="32" customFormat="1">
      <c r="C356" s="30"/>
      <c r="D356" s="30"/>
      <c r="E356" s="29"/>
      <c r="N356" s="76"/>
      <c r="O356" s="76"/>
      <c r="P356" s="76"/>
      <c r="R356" s="45"/>
      <c r="S356" s="45"/>
      <c r="T356" s="45"/>
    </row>
    <row r="357" spans="3:20" s="32" customFormat="1">
      <c r="C357" s="30"/>
      <c r="D357" s="30"/>
      <c r="E357" s="29"/>
      <c r="N357" s="76"/>
      <c r="O357" s="76"/>
      <c r="P357" s="76"/>
      <c r="R357" s="45"/>
      <c r="S357" s="45"/>
      <c r="T357" s="45"/>
    </row>
    <row r="358" spans="3:20" s="32" customFormat="1">
      <c r="C358" s="30"/>
      <c r="D358" s="30"/>
      <c r="E358" s="29"/>
      <c r="N358" s="76"/>
      <c r="O358" s="76"/>
      <c r="P358" s="76"/>
      <c r="R358" s="45"/>
      <c r="S358" s="45"/>
      <c r="T358" s="45"/>
    </row>
    <row r="359" spans="3:20" s="32" customFormat="1">
      <c r="C359" s="30"/>
      <c r="D359" s="30"/>
      <c r="E359" s="29"/>
      <c r="N359" s="76"/>
      <c r="O359" s="76"/>
      <c r="P359" s="76"/>
      <c r="R359" s="45"/>
      <c r="S359" s="45"/>
      <c r="T359" s="45"/>
    </row>
    <row r="360" spans="3:20" s="32" customFormat="1">
      <c r="C360" s="30"/>
      <c r="D360" s="30"/>
      <c r="E360" s="29"/>
      <c r="N360" s="76"/>
      <c r="O360" s="76"/>
      <c r="P360" s="76"/>
      <c r="R360" s="45"/>
      <c r="S360" s="45"/>
      <c r="T360" s="45"/>
    </row>
    <row r="361" spans="3:20" s="32" customFormat="1">
      <c r="C361" s="30"/>
      <c r="D361" s="30"/>
      <c r="E361" s="29"/>
      <c r="N361" s="76"/>
      <c r="O361" s="76"/>
      <c r="P361" s="76"/>
      <c r="R361" s="45"/>
      <c r="S361" s="45"/>
      <c r="T361" s="45"/>
    </row>
    <row r="362" spans="3:20" s="32" customFormat="1">
      <c r="C362" s="30"/>
      <c r="D362" s="30"/>
      <c r="E362" s="29"/>
      <c r="N362" s="76"/>
      <c r="O362" s="76"/>
      <c r="P362" s="76"/>
      <c r="R362" s="45"/>
      <c r="S362" s="45"/>
      <c r="T362" s="45"/>
    </row>
    <row r="363" spans="3:20" s="32" customFormat="1">
      <c r="C363" s="30"/>
      <c r="D363" s="30"/>
      <c r="E363" s="29"/>
      <c r="N363" s="76"/>
      <c r="O363" s="76"/>
      <c r="P363" s="76"/>
      <c r="R363" s="45"/>
      <c r="S363" s="45"/>
      <c r="T363" s="45"/>
    </row>
    <row r="364" spans="3:20" s="32" customFormat="1">
      <c r="C364" s="30"/>
      <c r="D364" s="30"/>
      <c r="E364" s="29"/>
      <c r="N364" s="76"/>
      <c r="O364" s="76"/>
      <c r="P364" s="76"/>
      <c r="R364" s="45"/>
      <c r="S364" s="45"/>
      <c r="T364" s="45"/>
    </row>
    <row r="365" spans="3:20" s="32" customFormat="1">
      <c r="C365" s="30"/>
      <c r="D365" s="30"/>
      <c r="E365" s="29"/>
      <c r="N365" s="76"/>
      <c r="O365" s="76"/>
      <c r="P365" s="76"/>
      <c r="R365" s="45"/>
      <c r="S365" s="45"/>
      <c r="T365" s="45"/>
    </row>
    <row r="366" spans="3:20" s="32" customFormat="1">
      <c r="C366" s="30"/>
      <c r="D366" s="30"/>
      <c r="E366" s="29"/>
      <c r="N366" s="76"/>
      <c r="O366" s="76"/>
      <c r="P366" s="76"/>
      <c r="R366" s="45"/>
      <c r="S366" s="45"/>
      <c r="T366" s="45"/>
    </row>
    <row r="367" spans="3:20" s="32" customFormat="1">
      <c r="C367" s="30"/>
      <c r="D367" s="30"/>
      <c r="E367" s="29"/>
      <c r="N367" s="76"/>
      <c r="O367" s="76"/>
      <c r="P367" s="76"/>
      <c r="R367" s="45"/>
      <c r="S367" s="45"/>
      <c r="T367" s="45"/>
    </row>
    <row r="368" spans="3:20" s="32" customFormat="1">
      <c r="C368" s="30"/>
      <c r="D368" s="30"/>
      <c r="E368" s="29"/>
      <c r="N368" s="76"/>
      <c r="O368" s="76"/>
      <c r="P368" s="76"/>
      <c r="R368" s="45"/>
      <c r="S368" s="45"/>
      <c r="T368" s="45"/>
    </row>
    <row r="369" spans="3:20" s="32" customFormat="1">
      <c r="C369" s="30"/>
      <c r="D369" s="30"/>
      <c r="E369" s="29"/>
      <c r="N369" s="76"/>
      <c r="O369" s="76"/>
      <c r="P369" s="76"/>
      <c r="R369" s="45"/>
      <c r="S369" s="45"/>
      <c r="T369" s="45"/>
    </row>
    <row r="370" spans="3:20" s="32" customFormat="1">
      <c r="C370" s="30"/>
      <c r="D370" s="30"/>
      <c r="E370" s="29"/>
      <c r="N370" s="76"/>
      <c r="O370" s="76"/>
      <c r="P370" s="76"/>
      <c r="R370" s="45"/>
      <c r="S370" s="45"/>
      <c r="T370" s="45"/>
    </row>
    <row r="371" spans="3:20" s="32" customFormat="1">
      <c r="C371" s="30"/>
      <c r="D371" s="30"/>
      <c r="E371" s="29"/>
      <c r="N371" s="76"/>
      <c r="O371" s="76"/>
      <c r="P371" s="76"/>
      <c r="R371" s="45"/>
      <c r="S371" s="45"/>
      <c r="T371" s="45"/>
    </row>
    <row r="372" spans="3:20" s="32" customFormat="1">
      <c r="C372" s="30"/>
      <c r="D372" s="30"/>
      <c r="E372" s="29"/>
      <c r="N372" s="76"/>
      <c r="O372" s="76"/>
      <c r="P372" s="76"/>
      <c r="R372" s="45"/>
      <c r="S372" s="45"/>
      <c r="T372" s="45"/>
    </row>
    <row r="373" spans="3:20" s="32" customFormat="1">
      <c r="C373" s="30"/>
      <c r="D373" s="30"/>
      <c r="E373" s="29"/>
      <c r="N373" s="76"/>
      <c r="O373" s="76"/>
      <c r="P373" s="76"/>
      <c r="R373" s="45"/>
      <c r="S373" s="45"/>
      <c r="T373" s="45"/>
    </row>
    <row r="374" spans="3:20" s="32" customFormat="1">
      <c r="C374" s="30"/>
      <c r="D374" s="30"/>
      <c r="E374" s="29"/>
      <c r="N374" s="76"/>
      <c r="O374" s="76"/>
      <c r="P374" s="76"/>
      <c r="R374" s="45"/>
      <c r="S374" s="45"/>
      <c r="T374" s="45"/>
    </row>
    <row r="375" spans="3:20" s="32" customFormat="1">
      <c r="C375" s="30"/>
      <c r="D375" s="30"/>
      <c r="E375" s="29"/>
      <c r="N375" s="76"/>
      <c r="O375" s="76"/>
      <c r="P375" s="76"/>
      <c r="R375" s="45"/>
      <c r="S375" s="45"/>
      <c r="T375" s="45"/>
    </row>
    <row r="376" spans="3:20" s="32" customFormat="1">
      <c r="C376" s="30"/>
      <c r="D376" s="30"/>
      <c r="E376" s="29"/>
      <c r="N376" s="76"/>
      <c r="O376" s="76"/>
      <c r="P376" s="76"/>
      <c r="R376" s="45"/>
      <c r="S376" s="45"/>
      <c r="T376" s="45"/>
    </row>
    <row r="377" spans="3:20" s="32" customFormat="1">
      <c r="C377" s="30"/>
      <c r="D377" s="30"/>
      <c r="E377" s="29"/>
      <c r="N377" s="76"/>
      <c r="O377" s="76"/>
      <c r="P377" s="76"/>
      <c r="R377" s="45"/>
      <c r="S377" s="45"/>
      <c r="T377" s="45"/>
    </row>
    <row r="378" spans="3:20" s="32" customFormat="1">
      <c r="C378" s="30"/>
      <c r="D378" s="30"/>
      <c r="E378" s="29"/>
      <c r="N378" s="76"/>
      <c r="O378" s="76"/>
      <c r="P378" s="76"/>
      <c r="R378" s="45"/>
      <c r="S378" s="45"/>
      <c r="T378" s="45"/>
    </row>
    <row r="379" spans="3:20" s="32" customFormat="1">
      <c r="C379" s="30"/>
      <c r="D379" s="30"/>
      <c r="E379" s="29"/>
      <c r="N379" s="76"/>
      <c r="O379" s="76"/>
      <c r="P379" s="76"/>
      <c r="R379" s="45"/>
      <c r="S379" s="45"/>
      <c r="T379" s="45"/>
    </row>
    <row r="380" spans="3:20" s="32" customFormat="1">
      <c r="C380" s="30"/>
      <c r="D380" s="30"/>
      <c r="E380" s="29"/>
      <c r="N380" s="76"/>
      <c r="O380" s="76"/>
      <c r="P380" s="76"/>
      <c r="R380" s="45"/>
      <c r="S380" s="45"/>
      <c r="T380" s="45"/>
    </row>
    <row r="381" spans="3:20" s="32" customFormat="1">
      <c r="C381" s="30"/>
      <c r="D381" s="30"/>
      <c r="E381" s="29"/>
      <c r="N381" s="76"/>
      <c r="O381" s="76"/>
      <c r="P381" s="76"/>
      <c r="R381" s="45"/>
      <c r="S381" s="45"/>
      <c r="T381" s="45"/>
    </row>
    <row r="382" spans="3:20" s="32" customFormat="1">
      <c r="C382" s="30"/>
      <c r="D382" s="30"/>
      <c r="E382" s="29"/>
      <c r="N382" s="76"/>
      <c r="O382" s="76"/>
      <c r="P382" s="76"/>
      <c r="R382" s="45"/>
      <c r="S382" s="45"/>
      <c r="T382" s="45"/>
    </row>
    <row r="383" spans="3:20" s="32" customFormat="1">
      <c r="C383" s="30"/>
      <c r="D383" s="30"/>
      <c r="E383" s="29"/>
      <c r="N383" s="76"/>
      <c r="O383" s="76"/>
      <c r="P383" s="76"/>
      <c r="R383" s="45"/>
      <c r="S383" s="45"/>
      <c r="T383" s="45"/>
    </row>
    <row r="384" spans="3:20" s="32" customFormat="1">
      <c r="C384" s="30"/>
      <c r="D384" s="30"/>
      <c r="E384" s="29"/>
      <c r="N384" s="76"/>
      <c r="O384" s="76"/>
      <c r="P384" s="76"/>
      <c r="R384" s="45"/>
      <c r="S384" s="45"/>
      <c r="T384" s="45"/>
    </row>
    <row r="385" spans="3:20" s="32" customFormat="1">
      <c r="C385" s="30"/>
      <c r="D385" s="30"/>
      <c r="E385" s="29"/>
      <c r="N385" s="76"/>
      <c r="O385" s="76"/>
      <c r="P385" s="76"/>
      <c r="R385" s="45"/>
      <c r="S385" s="45"/>
      <c r="T385" s="45"/>
    </row>
    <row r="386" spans="3:20" s="32" customFormat="1">
      <c r="C386" s="30"/>
      <c r="D386" s="30"/>
      <c r="E386" s="29"/>
      <c r="N386" s="76"/>
      <c r="O386" s="76"/>
      <c r="P386" s="76"/>
      <c r="R386" s="45"/>
      <c r="S386" s="45"/>
      <c r="T386" s="45"/>
    </row>
    <row r="387" spans="3:20" s="32" customFormat="1">
      <c r="C387" s="30"/>
      <c r="D387" s="30"/>
      <c r="E387" s="29"/>
      <c r="N387" s="76"/>
      <c r="O387" s="76"/>
      <c r="P387" s="76"/>
      <c r="R387" s="45"/>
      <c r="S387" s="45"/>
      <c r="T387" s="45"/>
    </row>
    <row r="388" spans="3:20" s="32" customFormat="1">
      <c r="C388" s="30"/>
      <c r="D388" s="30"/>
      <c r="E388" s="29"/>
      <c r="N388" s="76"/>
      <c r="O388" s="76"/>
      <c r="P388" s="76"/>
      <c r="R388" s="45"/>
      <c r="S388" s="45"/>
      <c r="T388" s="45"/>
    </row>
    <row r="389" spans="3:20" s="32" customFormat="1">
      <c r="C389" s="30"/>
      <c r="D389" s="30"/>
      <c r="E389" s="29"/>
      <c r="N389" s="76"/>
      <c r="O389" s="76"/>
      <c r="P389" s="76"/>
      <c r="R389" s="45"/>
      <c r="S389" s="45"/>
      <c r="T389" s="45"/>
    </row>
    <row r="390" spans="3:20" s="32" customFormat="1">
      <c r="C390" s="30"/>
      <c r="D390" s="30"/>
      <c r="E390" s="29"/>
      <c r="N390" s="76"/>
      <c r="O390" s="76"/>
      <c r="P390" s="76"/>
      <c r="R390" s="45"/>
      <c r="S390" s="45"/>
      <c r="T390" s="45"/>
    </row>
    <row r="391" spans="3:20" s="32" customFormat="1">
      <c r="C391" s="30"/>
      <c r="D391" s="30"/>
      <c r="E391" s="29"/>
      <c r="N391" s="76"/>
      <c r="O391" s="76"/>
      <c r="P391" s="76"/>
      <c r="R391" s="45"/>
      <c r="S391" s="45"/>
      <c r="T391" s="45"/>
    </row>
    <row r="392" spans="3:20" s="32" customFormat="1">
      <c r="C392" s="30"/>
      <c r="D392" s="30"/>
      <c r="E392" s="29"/>
      <c r="N392" s="76"/>
      <c r="O392" s="76"/>
      <c r="P392" s="76"/>
      <c r="R392" s="45"/>
      <c r="S392" s="45"/>
      <c r="T392" s="45"/>
    </row>
    <row r="393" spans="3:20" s="32" customFormat="1">
      <c r="C393" s="30"/>
      <c r="D393" s="30"/>
      <c r="E393" s="29"/>
      <c r="N393" s="76"/>
      <c r="O393" s="76"/>
      <c r="P393" s="76"/>
      <c r="R393" s="45"/>
      <c r="S393" s="45"/>
      <c r="T393" s="45"/>
    </row>
    <row r="394" spans="3:20" s="32" customFormat="1">
      <c r="C394" s="30"/>
      <c r="D394" s="30"/>
      <c r="E394" s="29"/>
      <c r="N394" s="76"/>
      <c r="O394" s="76"/>
      <c r="P394" s="76"/>
      <c r="R394" s="45"/>
      <c r="S394" s="45"/>
      <c r="T394" s="45"/>
    </row>
    <row r="395" spans="3:20" s="32" customFormat="1">
      <c r="C395" s="30"/>
      <c r="D395" s="30"/>
      <c r="E395" s="29"/>
      <c r="N395" s="76"/>
      <c r="O395" s="76"/>
      <c r="P395" s="76"/>
      <c r="R395" s="45"/>
      <c r="S395" s="45"/>
      <c r="T395" s="45"/>
    </row>
    <row r="396" spans="3:20" s="32" customFormat="1">
      <c r="C396" s="30"/>
      <c r="D396" s="30"/>
      <c r="E396" s="29"/>
      <c r="N396" s="76"/>
      <c r="O396" s="76"/>
      <c r="P396" s="76"/>
      <c r="R396" s="45"/>
      <c r="S396" s="45"/>
      <c r="T396" s="45"/>
    </row>
    <row r="397" spans="3:20" s="32" customFormat="1">
      <c r="C397" s="30"/>
      <c r="D397" s="30"/>
      <c r="E397" s="29"/>
      <c r="N397" s="76"/>
      <c r="O397" s="76"/>
      <c r="P397" s="76"/>
      <c r="R397" s="45"/>
      <c r="S397" s="45"/>
      <c r="T397" s="45"/>
    </row>
    <row r="398" spans="3:20" s="32" customFormat="1">
      <c r="C398" s="30"/>
      <c r="D398" s="30"/>
      <c r="E398" s="29"/>
      <c r="N398" s="76"/>
      <c r="O398" s="76"/>
      <c r="P398" s="76"/>
      <c r="R398" s="45"/>
      <c r="S398" s="45"/>
      <c r="T398" s="45"/>
    </row>
    <row r="399" spans="3:20" s="32" customFormat="1">
      <c r="C399" s="30"/>
      <c r="D399" s="30"/>
      <c r="E399" s="29"/>
      <c r="N399" s="76"/>
      <c r="O399" s="76"/>
      <c r="P399" s="76"/>
      <c r="R399" s="45"/>
      <c r="S399" s="45"/>
      <c r="T399" s="45"/>
    </row>
    <row r="400" spans="3:20" s="32" customFormat="1">
      <c r="C400" s="30"/>
      <c r="D400" s="30"/>
      <c r="E400" s="29"/>
      <c r="N400" s="76"/>
      <c r="O400" s="76"/>
      <c r="P400" s="76"/>
      <c r="R400" s="45"/>
      <c r="S400" s="45"/>
      <c r="T400" s="45"/>
    </row>
    <row r="401" spans="3:20" s="32" customFormat="1">
      <c r="C401" s="30"/>
      <c r="D401" s="30"/>
      <c r="E401" s="29"/>
      <c r="N401" s="76"/>
      <c r="O401" s="76"/>
      <c r="P401" s="76"/>
      <c r="R401" s="45"/>
      <c r="S401" s="45"/>
      <c r="T401" s="45"/>
    </row>
    <row r="402" spans="3:20" s="32" customFormat="1">
      <c r="C402" s="30"/>
      <c r="D402" s="30"/>
      <c r="E402" s="29"/>
      <c r="N402" s="76"/>
      <c r="O402" s="76"/>
      <c r="P402" s="76"/>
      <c r="R402" s="45"/>
      <c r="S402" s="45"/>
      <c r="T402" s="45"/>
    </row>
    <row r="403" spans="3:20" s="32" customFormat="1">
      <c r="C403" s="30"/>
      <c r="D403" s="30"/>
      <c r="E403" s="29"/>
      <c r="N403" s="76"/>
      <c r="O403" s="76"/>
      <c r="P403" s="76"/>
      <c r="R403" s="45"/>
      <c r="S403" s="45"/>
      <c r="T403" s="45"/>
    </row>
    <row r="404" spans="3:20" s="32" customFormat="1">
      <c r="C404" s="30"/>
      <c r="D404" s="30"/>
      <c r="E404" s="29"/>
      <c r="N404" s="76"/>
      <c r="O404" s="76"/>
      <c r="P404" s="76"/>
      <c r="R404" s="45"/>
      <c r="S404" s="45"/>
      <c r="T404" s="45"/>
    </row>
    <row r="405" spans="3:20" s="32" customFormat="1">
      <c r="C405" s="30"/>
      <c r="D405" s="30"/>
      <c r="E405" s="29"/>
      <c r="N405" s="76"/>
      <c r="O405" s="76"/>
      <c r="P405" s="76"/>
      <c r="R405" s="45"/>
      <c r="S405" s="45"/>
      <c r="T405" s="45"/>
    </row>
    <row r="406" spans="3:20" s="32" customFormat="1">
      <c r="C406" s="30"/>
      <c r="D406" s="30"/>
      <c r="E406" s="29"/>
      <c r="N406" s="76"/>
      <c r="O406" s="76"/>
      <c r="P406" s="76"/>
      <c r="R406" s="45"/>
      <c r="S406" s="45"/>
      <c r="T406" s="45"/>
    </row>
    <row r="407" spans="3:20" s="32" customFormat="1">
      <c r="C407" s="30"/>
      <c r="D407" s="30"/>
      <c r="E407" s="29"/>
      <c r="N407" s="76"/>
      <c r="O407" s="76"/>
      <c r="P407" s="76"/>
      <c r="R407" s="45"/>
      <c r="S407" s="45"/>
      <c r="T407" s="45"/>
    </row>
    <row r="408" spans="3:20" s="32" customFormat="1">
      <c r="C408" s="30"/>
      <c r="D408" s="30"/>
      <c r="E408" s="29"/>
      <c r="N408" s="76"/>
      <c r="O408" s="76"/>
      <c r="P408" s="76"/>
      <c r="R408" s="45"/>
      <c r="S408" s="45"/>
      <c r="T408" s="45"/>
    </row>
    <row r="409" spans="3:20" s="32" customFormat="1">
      <c r="C409" s="30"/>
      <c r="D409" s="30"/>
      <c r="E409" s="29"/>
      <c r="N409" s="76"/>
      <c r="O409" s="76"/>
      <c r="P409" s="76"/>
      <c r="R409" s="45"/>
      <c r="S409" s="45"/>
      <c r="T409" s="45"/>
    </row>
    <row r="410" spans="3:20" s="32" customFormat="1">
      <c r="C410" s="30"/>
      <c r="D410" s="30"/>
      <c r="E410" s="29"/>
      <c r="N410" s="76"/>
      <c r="O410" s="76"/>
      <c r="P410" s="76"/>
      <c r="R410" s="45"/>
      <c r="S410" s="45"/>
      <c r="T410" s="45"/>
    </row>
    <row r="411" spans="3:20" s="32" customFormat="1">
      <c r="C411" s="30"/>
      <c r="D411" s="30"/>
      <c r="E411" s="29"/>
      <c r="N411" s="76"/>
      <c r="O411" s="76"/>
      <c r="P411" s="76"/>
      <c r="R411" s="45"/>
      <c r="S411" s="45"/>
      <c r="T411" s="45"/>
    </row>
    <row r="412" spans="3:20" s="32" customFormat="1">
      <c r="C412" s="30"/>
      <c r="D412" s="30"/>
      <c r="E412" s="29"/>
      <c r="N412" s="76"/>
      <c r="O412" s="76"/>
      <c r="P412" s="76"/>
      <c r="R412" s="45"/>
      <c r="S412" s="45"/>
      <c r="T412" s="45"/>
    </row>
    <row r="413" spans="3:20" s="32" customFormat="1">
      <c r="C413" s="30"/>
      <c r="D413" s="30"/>
      <c r="E413" s="29"/>
      <c r="N413" s="76"/>
      <c r="O413" s="76"/>
      <c r="P413" s="76"/>
      <c r="R413" s="45"/>
      <c r="S413" s="45"/>
      <c r="T413" s="45"/>
    </row>
    <row r="414" spans="3:20" s="32" customFormat="1">
      <c r="C414" s="30"/>
      <c r="D414" s="30"/>
      <c r="E414" s="29"/>
      <c r="N414" s="76"/>
      <c r="O414" s="76"/>
      <c r="P414" s="76"/>
      <c r="R414" s="45"/>
      <c r="S414" s="45"/>
      <c r="T414" s="45"/>
    </row>
    <row r="415" spans="3:20" s="32" customFormat="1">
      <c r="C415" s="30"/>
      <c r="D415" s="30"/>
      <c r="E415" s="29"/>
      <c r="N415" s="76"/>
      <c r="O415" s="76"/>
      <c r="P415" s="76"/>
      <c r="R415" s="45"/>
      <c r="S415" s="45"/>
      <c r="T415" s="45"/>
    </row>
    <row r="416" spans="3:20" s="32" customFormat="1">
      <c r="C416" s="30"/>
      <c r="D416" s="30"/>
      <c r="E416" s="29"/>
      <c r="N416" s="76"/>
      <c r="O416" s="76"/>
      <c r="P416" s="76"/>
      <c r="R416" s="45"/>
      <c r="S416" s="45"/>
      <c r="T416" s="45"/>
    </row>
    <row r="417" spans="3:20" s="32" customFormat="1">
      <c r="C417" s="30"/>
      <c r="D417" s="30"/>
      <c r="E417" s="29"/>
      <c r="N417" s="76"/>
      <c r="O417" s="76"/>
      <c r="P417" s="76"/>
      <c r="R417" s="45"/>
      <c r="S417" s="45"/>
      <c r="T417" s="45"/>
    </row>
    <row r="418" spans="3:20" s="32" customFormat="1">
      <c r="C418" s="30"/>
      <c r="D418" s="30"/>
      <c r="E418" s="29"/>
      <c r="N418" s="76"/>
      <c r="O418" s="76"/>
      <c r="P418" s="76"/>
      <c r="R418" s="45"/>
      <c r="S418" s="45"/>
      <c r="T418" s="45"/>
    </row>
    <row r="419" spans="3:20" s="32" customFormat="1">
      <c r="C419" s="30"/>
      <c r="D419" s="30"/>
      <c r="E419" s="29"/>
      <c r="N419" s="76"/>
      <c r="O419" s="76"/>
      <c r="P419" s="76"/>
      <c r="R419" s="45"/>
      <c r="S419" s="45"/>
      <c r="T419" s="45"/>
    </row>
    <row r="420" spans="3:20" s="32" customFormat="1">
      <c r="C420" s="30"/>
      <c r="D420" s="30"/>
      <c r="E420" s="29"/>
      <c r="N420" s="76"/>
      <c r="O420" s="76"/>
      <c r="P420" s="76"/>
      <c r="R420" s="45"/>
      <c r="S420" s="45"/>
      <c r="T420" s="45"/>
    </row>
    <row r="421" spans="3:20" s="32" customFormat="1">
      <c r="C421" s="30"/>
      <c r="D421" s="30"/>
      <c r="E421" s="29"/>
      <c r="N421" s="76"/>
      <c r="O421" s="76"/>
      <c r="P421" s="76"/>
      <c r="R421" s="45"/>
      <c r="S421" s="45"/>
      <c r="T421" s="45"/>
    </row>
    <row r="422" spans="3:20" s="32" customFormat="1">
      <c r="C422" s="30"/>
      <c r="D422" s="30"/>
      <c r="E422" s="29"/>
      <c r="N422" s="76"/>
      <c r="O422" s="76"/>
      <c r="P422" s="76"/>
      <c r="R422" s="45"/>
      <c r="S422" s="45"/>
      <c r="T422" s="45"/>
    </row>
    <row r="423" spans="3:20" s="32" customFormat="1">
      <c r="C423" s="30"/>
      <c r="D423" s="30"/>
      <c r="E423" s="29"/>
      <c r="N423" s="76"/>
      <c r="O423" s="76"/>
      <c r="P423" s="76"/>
      <c r="R423" s="45"/>
      <c r="S423" s="45"/>
      <c r="T423" s="45"/>
    </row>
    <row r="424" spans="3:20" s="32" customFormat="1">
      <c r="C424" s="30"/>
      <c r="D424" s="30"/>
      <c r="E424" s="29"/>
      <c r="N424" s="76"/>
      <c r="O424" s="76"/>
      <c r="P424" s="76"/>
      <c r="R424" s="45"/>
      <c r="S424" s="45"/>
      <c r="T424" s="45"/>
    </row>
    <row r="425" spans="3:20" s="32" customFormat="1">
      <c r="C425" s="30"/>
      <c r="D425" s="30"/>
      <c r="E425" s="29"/>
      <c r="N425" s="76"/>
      <c r="O425" s="76"/>
      <c r="P425" s="76"/>
      <c r="R425" s="45"/>
      <c r="S425" s="45"/>
      <c r="T425" s="45"/>
    </row>
    <row r="426" spans="3:20" s="32" customFormat="1">
      <c r="C426" s="30"/>
      <c r="D426" s="30"/>
      <c r="E426" s="29"/>
      <c r="N426" s="76"/>
      <c r="O426" s="76"/>
      <c r="P426" s="76"/>
      <c r="R426" s="45"/>
      <c r="S426" s="45"/>
      <c r="T426" s="45"/>
    </row>
    <row r="427" spans="3:20" s="32" customFormat="1">
      <c r="C427" s="30"/>
      <c r="D427" s="30"/>
      <c r="E427" s="29"/>
      <c r="N427" s="76"/>
      <c r="O427" s="76"/>
      <c r="P427" s="76"/>
      <c r="R427" s="45"/>
      <c r="S427" s="45"/>
      <c r="T427" s="45"/>
    </row>
    <row r="428" spans="3:20" s="32" customFormat="1">
      <c r="C428" s="30"/>
      <c r="D428" s="30"/>
      <c r="E428" s="29"/>
      <c r="N428" s="76"/>
      <c r="O428" s="76"/>
      <c r="P428" s="76"/>
      <c r="R428" s="45"/>
      <c r="S428" s="45"/>
      <c r="T428" s="45"/>
    </row>
    <row r="429" spans="3:20" s="32" customFormat="1">
      <c r="C429" s="30"/>
      <c r="D429" s="30"/>
      <c r="E429" s="29"/>
      <c r="N429" s="76"/>
      <c r="O429" s="76"/>
      <c r="P429" s="76"/>
      <c r="R429" s="45"/>
      <c r="S429" s="45"/>
      <c r="T429" s="45"/>
    </row>
    <row r="430" spans="3:20" s="32" customFormat="1">
      <c r="C430" s="30"/>
      <c r="D430" s="30"/>
      <c r="E430" s="29"/>
      <c r="N430" s="76"/>
      <c r="O430" s="76"/>
      <c r="P430" s="76"/>
      <c r="R430" s="45"/>
      <c r="S430" s="45"/>
      <c r="T430" s="45"/>
    </row>
    <row r="431" spans="3:20" s="32" customFormat="1">
      <c r="C431" s="30"/>
      <c r="D431" s="30"/>
      <c r="E431" s="29"/>
      <c r="N431" s="76"/>
      <c r="O431" s="76"/>
      <c r="P431" s="76"/>
      <c r="R431" s="45"/>
      <c r="S431" s="45"/>
      <c r="T431" s="45"/>
    </row>
    <row r="432" spans="3:20" s="32" customFormat="1">
      <c r="C432" s="30"/>
      <c r="D432" s="30"/>
      <c r="E432" s="29"/>
      <c r="N432" s="76"/>
      <c r="O432" s="76"/>
      <c r="P432" s="76"/>
      <c r="R432" s="45"/>
      <c r="S432" s="45"/>
      <c r="T432" s="45"/>
    </row>
    <row r="433" spans="3:20" s="32" customFormat="1">
      <c r="C433" s="30"/>
      <c r="D433" s="30"/>
      <c r="E433" s="29"/>
      <c r="N433" s="76"/>
      <c r="O433" s="76"/>
      <c r="P433" s="76"/>
      <c r="R433" s="45"/>
      <c r="S433" s="45"/>
      <c r="T433" s="45"/>
    </row>
    <row r="434" spans="3:20" s="32" customFormat="1">
      <c r="C434" s="30"/>
      <c r="D434" s="30"/>
      <c r="E434" s="29"/>
      <c r="N434" s="76"/>
      <c r="O434" s="76"/>
      <c r="P434" s="76"/>
      <c r="R434" s="45"/>
      <c r="S434" s="45"/>
      <c r="T434" s="45"/>
    </row>
    <row r="435" spans="3:20" s="32" customFormat="1">
      <c r="C435" s="30"/>
      <c r="D435" s="30"/>
      <c r="E435" s="29"/>
      <c r="N435" s="76"/>
      <c r="O435" s="76"/>
      <c r="P435" s="76"/>
      <c r="R435" s="45"/>
      <c r="S435" s="45"/>
      <c r="T435" s="45"/>
    </row>
    <row r="436" spans="3:20" s="32" customFormat="1">
      <c r="C436" s="30"/>
      <c r="D436" s="30"/>
      <c r="E436" s="29"/>
      <c r="N436" s="76"/>
      <c r="O436" s="76"/>
      <c r="P436" s="76"/>
      <c r="R436" s="45"/>
      <c r="S436" s="45"/>
      <c r="T436" s="45"/>
    </row>
    <row r="437" spans="3:20" s="32" customFormat="1">
      <c r="C437" s="30"/>
      <c r="D437" s="30"/>
      <c r="E437" s="29"/>
      <c r="N437" s="76"/>
      <c r="O437" s="76"/>
      <c r="P437" s="76"/>
      <c r="R437" s="45"/>
      <c r="S437" s="45"/>
      <c r="T437" s="45"/>
    </row>
    <row r="438" spans="3:20" s="32" customFormat="1">
      <c r="C438" s="30"/>
      <c r="D438" s="30"/>
      <c r="E438" s="29"/>
      <c r="N438" s="76"/>
      <c r="O438" s="76"/>
      <c r="P438" s="76"/>
      <c r="R438" s="45"/>
      <c r="S438" s="45"/>
      <c r="T438" s="45"/>
    </row>
    <row r="439" spans="3:20" s="32" customFormat="1">
      <c r="C439" s="30"/>
      <c r="D439" s="30"/>
      <c r="E439" s="29"/>
      <c r="N439" s="76"/>
      <c r="O439" s="76"/>
      <c r="P439" s="76"/>
      <c r="R439" s="45"/>
      <c r="S439" s="45"/>
      <c r="T439" s="45"/>
    </row>
    <row r="440" spans="3:20" s="32" customFormat="1">
      <c r="C440" s="30"/>
      <c r="D440" s="30"/>
      <c r="E440" s="29"/>
      <c r="N440" s="76"/>
      <c r="O440" s="76"/>
      <c r="P440" s="76"/>
      <c r="R440" s="45"/>
      <c r="S440" s="45"/>
      <c r="T440" s="45"/>
    </row>
    <row r="441" spans="3:20" s="32" customFormat="1">
      <c r="C441" s="30"/>
      <c r="D441" s="30"/>
      <c r="E441" s="29"/>
      <c r="N441" s="76"/>
      <c r="O441" s="76"/>
      <c r="P441" s="76"/>
      <c r="R441" s="45"/>
      <c r="S441" s="45"/>
      <c r="T441" s="45"/>
    </row>
    <row r="442" spans="3:20" s="32" customFormat="1">
      <c r="C442" s="30"/>
      <c r="D442" s="30"/>
      <c r="E442" s="29"/>
      <c r="N442" s="76"/>
      <c r="O442" s="76"/>
      <c r="P442" s="76"/>
      <c r="R442" s="45"/>
      <c r="S442" s="45"/>
      <c r="T442" s="45"/>
    </row>
    <row r="443" spans="3:20" s="32" customFormat="1">
      <c r="C443" s="30"/>
      <c r="D443" s="30"/>
      <c r="E443" s="29"/>
      <c r="N443" s="76"/>
      <c r="O443" s="76"/>
      <c r="P443" s="76"/>
      <c r="R443" s="45"/>
      <c r="S443" s="45"/>
      <c r="T443" s="45"/>
    </row>
    <row r="444" spans="3:20" s="32" customFormat="1">
      <c r="C444" s="30"/>
      <c r="D444" s="30"/>
      <c r="E444" s="29"/>
      <c r="N444" s="76"/>
      <c r="O444" s="76"/>
      <c r="P444" s="76"/>
      <c r="R444" s="45"/>
      <c r="S444" s="45"/>
      <c r="T444" s="45"/>
    </row>
    <row r="445" spans="3:20" s="32" customFormat="1">
      <c r="C445" s="30"/>
      <c r="D445" s="30"/>
      <c r="E445" s="29"/>
      <c r="N445" s="76"/>
      <c r="O445" s="76"/>
      <c r="P445" s="76"/>
      <c r="R445" s="45"/>
      <c r="S445" s="45"/>
      <c r="T445" s="45"/>
    </row>
    <row r="446" spans="3:20" s="32" customFormat="1">
      <c r="C446" s="30"/>
      <c r="D446" s="30"/>
      <c r="E446" s="29"/>
      <c r="N446" s="76"/>
      <c r="O446" s="76"/>
      <c r="P446" s="76"/>
      <c r="R446" s="45"/>
      <c r="S446" s="45"/>
      <c r="T446" s="45"/>
    </row>
    <row r="447" spans="3:20" s="32" customFormat="1">
      <c r="C447" s="30"/>
      <c r="D447" s="30"/>
      <c r="E447" s="29"/>
      <c r="N447" s="76"/>
      <c r="O447" s="76"/>
      <c r="P447" s="76"/>
      <c r="R447" s="45"/>
      <c r="S447" s="45"/>
      <c r="T447" s="45"/>
    </row>
    <row r="448" spans="3:20" s="32" customFormat="1">
      <c r="C448" s="30"/>
      <c r="D448" s="30"/>
      <c r="E448" s="29"/>
      <c r="N448" s="76"/>
      <c r="O448" s="76"/>
      <c r="P448" s="76"/>
      <c r="R448" s="45"/>
      <c r="S448" s="45"/>
      <c r="T448" s="45"/>
    </row>
    <row r="449" spans="3:20" s="32" customFormat="1">
      <c r="C449" s="30"/>
      <c r="D449" s="30"/>
      <c r="E449" s="29"/>
      <c r="N449" s="76"/>
      <c r="O449" s="76"/>
      <c r="P449" s="76"/>
      <c r="R449" s="45"/>
      <c r="S449" s="45"/>
      <c r="T449" s="45"/>
    </row>
    <row r="450" spans="3:20" s="32" customFormat="1">
      <c r="C450" s="30"/>
      <c r="D450" s="30"/>
      <c r="E450" s="29"/>
      <c r="N450" s="76"/>
      <c r="O450" s="76"/>
      <c r="P450" s="76"/>
      <c r="R450" s="45"/>
      <c r="S450" s="45"/>
      <c r="T450" s="45"/>
    </row>
    <row r="451" spans="3:20" s="32" customFormat="1">
      <c r="C451" s="30"/>
      <c r="D451" s="30"/>
      <c r="E451" s="29"/>
      <c r="N451" s="76"/>
      <c r="O451" s="76"/>
      <c r="P451" s="76"/>
      <c r="R451" s="45"/>
      <c r="S451" s="45"/>
      <c r="T451" s="45"/>
    </row>
    <row r="452" spans="3:20" s="32" customFormat="1">
      <c r="C452" s="30"/>
      <c r="D452" s="30"/>
      <c r="E452" s="29"/>
      <c r="N452" s="76"/>
      <c r="O452" s="76"/>
      <c r="P452" s="76"/>
      <c r="R452" s="45"/>
      <c r="S452" s="45"/>
      <c r="T452" s="45"/>
    </row>
    <row r="453" spans="3:20" s="32" customFormat="1">
      <c r="C453" s="30"/>
      <c r="D453" s="30"/>
      <c r="E453" s="29"/>
      <c r="N453" s="76"/>
      <c r="O453" s="76"/>
      <c r="P453" s="76"/>
      <c r="R453" s="45"/>
      <c r="S453" s="45"/>
      <c r="T453" s="45"/>
    </row>
    <row r="454" spans="3:20" s="32" customFormat="1">
      <c r="C454" s="30"/>
      <c r="D454" s="30"/>
      <c r="E454" s="29"/>
      <c r="N454" s="76"/>
      <c r="O454" s="76"/>
      <c r="P454" s="76"/>
      <c r="R454" s="45"/>
      <c r="S454" s="45"/>
      <c r="T454" s="45"/>
    </row>
    <row r="455" spans="3:20" s="32" customFormat="1">
      <c r="C455" s="30"/>
      <c r="D455" s="30"/>
      <c r="E455" s="29"/>
      <c r="N455" s="76"/>
      <c r="O455" s="76"/>
      <c r="P455" s="76"/>
      <c r="R455" s="45"/>
      <c r="S455" s="45"/>
      <c r="T455" s="45"/>
    </row>
    <row r="456" spans="3:20" s="32" customFormat="1">
      <c r="C456" s="30"/>
      <c r="D456" s="30"/>
      <c r="E456" s="29"/>
      <c r="N456" s="76"/>
      <c r="O456" s="76"/>
      <c r="P456" s="76"/>
      <c r="R456" s="45"/>
      <c r="S456" s="45"/>
      <c r="T456" s="45"/>
    </row>
    <row r="457" spans="3:20" s="32" customFormat="1">
      <c r="C457" s="30"/>
      <c r="D457" s="30"/>
      <c r="E457" s="29"/>
      <c r="N457" s="76"/>
      <c r="O457" s="76"/>
      <c r="P457" s="76"/>
      <c r="R457" s="45"/>
      <c r="S457" s="45"/>
      <c r="T457" s="45"/>
    </row>
    <row r="458" spans="3:20" s="32" customFormat="1">
      <c r="C458" s="30"/>
      <c r="D458" s="30"/>
      <c r="E458" s="29"/>
      <c r="N458" s="76"/>
      <c r="O458" s="76"/>
      <c r="P458" s="76"/>
      <c r="R458" s="45"/>
      <c r="S458" s="45"/>
      <c r="T458" s="45"/>
    </row>
    <row r="459" spans="3:20" s="32" customFormat="1">
      <c r="C459" s="30"/>
      <c r="D459" s="30"/>
      <c r="E459" s="29"/>
      <c r="N459" s="76"/>
      <c r="O459" s="76"/>
      <c r="P459" s="76"/>
      <c r="R459" s="45"/>
      <c r="S459" s="45"/>
      <c r="T459" s="45"/>
    </row>
    <row r="460" spans="3:20" s="32" customFormat="1">
      <c r="C460" s="30"/>
      <c r="D460" s="30"/>
      <c r="E460" s="29"/>
      <c r="N460" s="76"/>
      <c r="O460" s="76"/>
      <c r="P460" s="76"/>
      <c r="R460" s="45"/>
      <c r="S460" s="45"/>
      <c r="T460" s="45"/>
    </row>
    <row r="461" spans="3:20" s="32" customFormat="1">
      <c r="C461" s="30"/>
      <c r="D461" s="30"/>
      <c r="E461" s="29"/>
      <c r="N461" s="76"/>
      <c r="O461" s="76"/>
      <c r="P461" s="76"/>
      <c r="R461" s="45"/>
      <c r="S461" s="45"/>
      <c r="T461" s="45"/>
    </row>
    <row r="462" spans="3:20" s="32" customFormat="1">
      <c r="C462" s="30"/>
      <c r="D462" s="30"/>
      <c r="E462" s="29"/>
      <c r="N462" s="76"/>
      <c r="O462" s="76"/>
      <c r="P462" s="76"/>
      <c r="R462" s="45"/>
      <c r="S462" s="45"/>
      <c r="T462" s="45"/>
    </row>
    <row r="463" spans="3:20" s="32" customFormat="1">
      <c r="C463" s="30"/>
      <c r="D463" s="30"/>
      <c r="E463" s="29"/>
      <c r="N463" s="76"/>
      <c r="O463" s="76"/>
      <c r="P463" s="76"/>
      <c r="R463" s="45"/>
      <c r="S463" s="45"/>
      <c r="T463" s="45"/>
    </row>
    <row r="464" spans="3:20" s="32" customFormat="1">
      <c r="C464" s="30"/>
      <c r="D464" s="30"/>
      <c r="E464" s="29"/>
      <c r="N464" s="76"/>
      <c r="O464" s="76"/>
      <c r="P464" s="76"/>
      <c r="R464" s="45"/>
      <c r="S464" s="45"/>
      <c r="T464" s="45"/>
    </row>
    <row r="465" spans="3:20" s="32" customFormat="1">
      <c r="C465" s="30"/>
      <c r="D465" s="30"/>
      <c r="E465" s="29"/>
      <c r="N465" s="76"/>
      <c r="O465" s="76"/>
      <c r="P465" s="76"/>
      <c r="R465" s="45"/>
      <c r="S465" s="45"/>
      <c r="T465" s="45"/>
    </row>
    <row r="466" spans="3:20" s="32" customFormat="1">
      <c r="C466" s="30"/>
      <c r="D466" s="30"/>
      <c r="E466" s="29"/>
      <c r="N466" s="76"/>
      <c r="O466" s="76"/>
      <c r="P466" s="76"/>
      <c r="R466" s="45"/>
      <c r="S466" s="45"/>
      <c r="T466" s="45"/>
    </row>
    <row r="467" spans="3:20" s="32" customFormat="1">
      <c r="C467" s="30"/>
      <c r="D467" s="30"/>
      <c r="E467" s="29"/>
      <c r="N467" s="76"/>
      <c r="O467" s="76"/>
      <c r="P467" s="76"/>
      <c r="R467" s="45"/>
      <c r="S467" s="45"/>
      <c r="T467" s="45"/>
    </row>
    <row r="468" spans="3:20" s="32" customFormat="1">
      <c r="C468" s="30"/>
      <c r="D468" s="30"/>
      <c r="E468" s="29"/>
      <c r="N468" s="76"/>
      <c r="O468" s="76"/>
      <c r="P468" s="76"/>
      <c r="R468" s="45"/>
      <c r="S468" s="45"/>
      <c r="T468" s="45"/>
    </row>
    <row r="469" spans="3:20" s="32" customFormat="1">
      <c r="C469" s="30"/>
      <c r="D469" s="30"/>
      <c r="E469" s="29"/>
      <c r="N469" s="76"/>
      <c r="O469" s="76"/>
      <c r="P469" s="76"/>
      <c r="R469" s="45"/>
      <c r="S469" s="45"/>
      <c r="T469" s="45"/>
    </row>
    <row r="470" spans="3:20" s="32" customFormat="1">
      <c r="C470" s="30"/>
      <c r="D470" s="30"/>
      <c r="E470" s="29"/>
      <c r="N470" s="76"/>
      <c r="O470" s="76"/>
      <c r="P470" s="76"/>
      <c r="R470" s="45"/>
      <c r="S470" s="45"/>
      <c r="T470" s="45"/>
    </row>
    <row r="471" spans="3:20" s="32" customFormat="1">
      <c r="C471" s="30"/>
      <c r="D471" s="30"/>
      <c r="E471" s="29"/>
      <c r="N471" s="76"/>
      <c r="O471" s="76"/>
      <c r="P471" s="76"/>
      <c r="R471" s="45"/>
      <c r="S471" s="45"/>
      <c r="T471" s="45"/>
    </row>
    <row r="472" spans="3:20" s="32" customFormat="1">
      <c r="C472" s="30"/>
      <c r="D472" s="30"/>
      <c r="E472" s="29"/>
      <c r="N472" s="76"/>
      <c r="O472" s="76"/>
      <c r="P472" s="76"/>
      <c r="R472" s="45"/>
      <c r="S472" s="45"/>
      <c r="T472" s="45"/>
    </row>
    <row r="473" spans="3:20" s="32" customFormat="1">
      <c r="C473" s="30"/>
      <c r="D473" s="30"/>
      <c r="E473" s="29"/>
      <c r="N473" s="76"/>
      <c r="O473" s="76"/>
      <c r="P473" s="76"/>
      <c r="R473" s="45"/>
      <c r="S473" s="45"/>
      <c r="T473" s="45"/>
    </row>
    <row r="474" spans="3:20" s="32" customFormat="1">
      <c r="C474" s="30"/>
      <c r="D474" s="30"/>
      <c r="E474" s="29"/>
      <c r="N474" s="76"/>
      <c r="O474" s="76"/>
      <c r="P474" s="76"/>
      <c r="R474" s="45"/>
      <c r="S474" s="45"/>
      <c r="T474" s="45"/>
    </row>
    <row r="475" spans="3:20" s="32" customFormat="1">
      <c r="C475" s="30"/>
      <c r="D475" s="30"/>
      <c r="E475" s="29"/>
      <c r="N475" s="76"/>
      <c r="O475" s="76"/>
      <c r="P475" s="76"/>
      <c r="R475" s="45"/>
      <c r="S475" s="45"/>
      <c r="T475" s="45"/>
    </row>
    <row r="476" spans="3:20" s="32" customFormat="1">
      <c r="C476" s="30"/>
      <c r="D476" s="30"/>
      <c r="E476" s="29"/>
      <c r="N476" s="76"/>
      <c r="O476" s="76"/>
      <c r="P476" s="76"/>
      <c r="R476" s="45"/>
      <c r="S476" s="45"/>
      <c r="T476" s="45"/>
    </row>
    <row r="477" spans="3:20" s="32" customFormat="1">
      <c r="C477" s="30"/>
      <c r="D477" s="30"/>
      <c r="E477" s="29"/>
      <c r="N477" s="76"/>
      <c r="O477" s="76"/>
      <c r="P477" s="76"/>
      <c r="R477" s="45"/>
      <c r="S477" s="45"/>
      <c r="T477" s="45"/>
    </row>
    <row r="478" spans="3:20" s="32" customFormat="1">
      <c r="C478" s="30"/>
      <c r="D478" s="30"/>
      <c r="E478" s="29"/>
      <c r="N478" s="76"/>
      <c r="O478" s="76"/>
      <c r="P478" s="76"/>
      <c r="R478" s="45"/>
      <c r="S478" s="45"/>
      <c r="T478" s="45"/>
    </row>
    <row r="479" spans="3:20" s="32" customFormat="1">
      <c r="C479" s="30"/>
      <c r="D479" s="30"/>
      <c r="E479" s="29"/>
      <c r="N479" s="76"/>
      <c r="O479" s="76"/>
      <c r="P479" s="76"/>
      <c r="R479" s="45"/>
      <c r="S479" s="45"/>
      <c r="T479" s="45"/>
    </row>
    <row r="480" spans="3:20" s="32" customFormat="1">
      <c r="C480" s="30"/>
      <c r="D480" s="30"/>
      <c r="E480" s="29"/>
      <c r="N480" s="76"/>
      <c r="O480" s="76"/>
      <c r="P480" s="76"/>
      <c r="R480" s="45"/>
      <c r="S480" s="45"/>
      <c r="T480" s="45"/>
    </row>
    <row r="481" spans="3:20" s="32" customFormat="1">
      <c r="C481" s="30"/>
      <c r="D481" s="30"/>
      <c r="E481" s="29"/>
      <c r="N481" s="76"/>
      <c r="O481" s="76"/>
      <c r="P481" s="76"/>
      <c r="R481" s="45"/>
      <c r="S481" s="45"/>
      <c r="T481" s="45"/>
    </row>
    <row r="482" spans="3:20" s="32" customFormat="1">
      <c r="C482" s="30"/>
      <c r="D482" s="30"/>
      <c r="E482" s="29"/>
      <c r="N482" s="76"/>
      <c r="O482" s="76"/>
      <c r="P482" s="76"/>
      <c r="R482" s="45"/>
      <c r="S482" s="45"/>
      <c r="T482" s="45"/>
    </row>
    <row r="483" spans="3:20" s="32" customFormat="1">
      <c r="C483" s="30"/>
      <c r="D483" s="30"/>
      <c r="E483" s="29"/>
      <c r="N483" s="76"/>
      <c r="O483" s="76"/>
      <c r="P483" s="76"/>
      <c r="R483" s="45"/>
      <c r="S483" s="45"/>
      <c r="T483" s="45"/>
    </row>
    <row r="484" spans="3:20" s="32" customFormat="1">
      <c r="C484" s="30"/>
      <c r="D484" s="30"/>
      <c r="E484" s="29"/>
      <c r="N484" s="76"/>
      <c r="O484" s="76"/>
      <c r="P484" s="76"/>
      <c r="R484" s="45"/>
      <c r="S484" s="45"/>
      <c r="T484" s="45"/>
    </row>
    <row r="485" spans="3:20" s="32" customFormat="1">
      <c r="C485" s="30"/>
      <c r="D485" s="30"/>
      <c r="E485" s="29"/>
      <c r="N485" s="76"/>
      <c r="O485" s="76"/>
      <c r="P485" s="76"/>
      <c r="R485" s="45"/>
      <c r="S485" s="45"/>
      <c r="T485" s="45"/>
    </row>
    <row r="486" spans="3:20" s="32" customFormat="1">
      <c r="C486" s="30"/>
      <c r="D486" s="30"/>
      <c r="E486" s="29"/>
      <c r="N486" s="76"/>
      <c r="O486" s="76"/>
      <c r="P486" s="76"/>
      <c r="R486" s="45"/>
      <c r="S486" s="45"/>
      <c r="T486" s="45"/>
    </row>
    <row r="487" spans="3:20" s="32" customFormat="1">
      <c r="C487" s="30"/>
      <c r="D487" s="30"/>
      <c r="E487" s="29"/>
      <c r="N487" s="76"/>
      <c r="O487" s="76"/>
      <c r="P487" s="76"/>
      <c r="R487" s="45"/>
      <c r="S487" s="45"/>
      <c r="T487" s="45"/>
    </row>
    <row r="488" spans="3:20" s="32" customFormat="1">
      <c r="C488" s="30"/>
      <c r="D488" s="30"/>
      <c r="E488" s="29"/>
      <c r="N488" s="76"/>
      <c r="O488" s="76"/>
      <c r="P488" s="76"/>
      <c r="R488" s="45"/>
      <c r="S488" s="45"/>
      <c r="T488" s="45"/>
    </row>
    <row r="489" spans="3:20" s="32" customFormat="1">
      <c r="C489" s="30"/>
      <c r="D489" s="30"/>
      <c r="E489" s="29"/>
      <c r="N489" s="76"/>
      <c r="O489" s="76"/>
      <c r="P489" s="76"/>
      <c r="R489" s="45"/>
      <c r="S489" s="45"/>
      <c r="T489" s="45"/>
    </row>
    <row r="490" spans="3:20" s="32" customFormat="1">
      <c r="C490" s="30"/>
      <c r="D490" s="30"/>
      <c r="E490" s="29"/>
      <c r="N490" s="76"/>
      <c r="O490" s="76"/>
      <c r="P490" s="76"/>
      <c r="R490" s="45"/>
      <c r="S490" s="45"/>
      <c r="T490" s="45"/>
    </row>
    <row r="491" spans="3:20" s="32" customFormat="1">
      <c r="C491" s="30"/>
      <c r="D491" s="30"/>
      <c r="E491" s="29"/>
      <c r="N491" s="76"/>
      <c r="O491" s="76"/>
      <c r="P491" s="76"/>
      <c r="R491" s="45"/>
      <c r="S491" s="45"/>
      <c r="T491" s="45"/>
    </row>
    <row r="492" spans="3:20" s="32" customFormat="1">
      <c r="C492" s="30"/>
      <c r="D492" s="30"/>
      <c r="E492" s="29"/>
      <c r="N492" s="76"/>
      <c r="O492" s="76"/>
      <c r="P492" s="76"/>
      <c r="R492" s="45"/>
      <c r="S492" s="45"/>
      <c r="T492" s="45"/>
    </row>
    <row r="493" spans="3:20" s="32" customFormat="1">
      <c r="C493" s="30"/>
      <c r="D493" s="30"/>
      <c r="E493" s="29"/>
      <c r="N493" s="76"/>
      <c r="O493" s="76"/>
      <c r="P493" s="76"/>
      <c r="R493" s="45"/>
      <c r="S493" s="45"/>
      <c r="T493" s="45"/>
    </row>
    <row r="494" spans="3:20" s="32" customFormat="1">
      <c r="C494" s="30"/>
      <c r="D494" s="30"/>
      <c r="E494" s="29"/>
      <c r="N494" s="76"/>
      <c r="O494" s="76"/>
      <c r="P494" s="76"/>
      <c r="R494" s="45"/>
      <c r="S494" s="45"/>
      <c r="T494" s="45"/>
    </row>
    <row r="495" spans="3:20" s="32" customFormat="1">
      <c r="C495" s="30"/>
      <c r="D495" s="30"/>
      <c r="E495" s="29"/>
      <c r="N495" s="76"/>
      <c r="O495" s="76"/>
      <c r="P495" s="76"/>
      <c r="R495" s="45"/>
      <c r="S495" s="45"/>
      <c r="T495" s="45"/>
    </row>
    <row r="496" spans="3:20" s="32" customFormat="1">
      <c r="C496" s="30"/>
      <c r="D496" s="30"/>
      <c r="E496" s="29"/>
      <c r="N496" s="76"/>
      <c r="O496" s="76"/>
      <c r="P496" s="76"/>
      <c r="R496" s="45"/>
      <c r="S496" s="45"/>
      <c r="T496" s="45"/>
    </row>
    <row r="497" spans="3:20" s="32" customFormat="1">
      <c r="C497" s="30"/>
      <c r="D497" s="30"/>
      <c r="E497" s="29"/>
      <c r="N497" s="76"/>
      <c r="O497" s="76"/>
      <c r="P497" s="76"/>
      <c r="R497" s="45"/>
      <c r="S497" s="45"/>
      <c r="T497" s="45"/>
    </row>
    <row r="498" spans="3:20" s="32" customFormat="1">
      <c r="C498" s="30"/>
      <c r="D498" s="30"/>
      <c r="E498" s="29"/>
      <c r="N498" s="76"/>
      <c r="O498" s="76"/>
      <c r="P498" s="76"/>
      <c r="R498" s="45"/>
      <c r="S498" s="45"/>
      <c r="T498" s="45"/>
    </row>
    <row r="499" spans="3:20" s="32" customFormat="1">
      <c r="C499" s="30"/>
      <c r="D499" s="30"/>
      <c r="E499" s="29"/>
      <c r="N499" s="76"/>
      <c r="O499" s="76"/>
      <c r="P499" s="76"/>
      <c r="R499" s="45"/>
      <c r="S499" s="45"/>
      <c r="T499" s="45"/>
    </row>
    <row r="500" spans="3:20" s="32" customFormat="1">
      <c r="C500" s="30"/>
      <c r="D500" s="30"/>
      <c r="E500" s="29"/>
      <c r="N500" s="76"/>
      <c r="O500" s="76"/>
      <c r="P500" s="76"/>
      <c r="R500" s="45"/>
      <c r="S500" s="45"/>
      <c r="T500" s="45"/>
    </row>
    <row r="501" spans="3:20" s="32" customFormat="1">
      <c r="C501" s="30"/>
      <c r="D501" s="30"/>
      <c r="E501" s="29"/>
      <c r="N501" s="76"/>
      <c r="O501" s="76"/>
      <c r="P501" s="76"/>
      <c r="R501" s="45"/>
      <c r="S501" s="45"/>
      <c r="T501" s="45"/>
    </row>
    <row r="502" spans="3:20" s="32" customFormat="1">
      <c r="C502" s="30"/>
      <c r="D502" s="30"/>
      <c r="E502" s="29"/>
      <c r="N502" s="76"/>
      <c r="O502" s="76"/>
      <c r="P502" s="76"/>
      <c r="R502" s="45"/>
      <c r="S502" s="45"/>
      <c r="T502" s="45"/>
    </row>
    <row r="503" spans="3:20" s="32" customFormat="1">
      <c r="C503" s="30"/>
      <c r="D503" s="30"/>
      <c r="E503" s="29"/>
      <c r="N503" s="76"/>
      <c r="O503" s="76"/>
      <c r="P503" s="76"/>
      <c r="R503" s="45"/>
      <c r="S503" s="45"/>
      <c r="T503" s="45"/>
    </row>
    <row r="504" spans="3:20" s="32" customFormat="1">
      <c r="C504" s="30"/>
      <c r="D504" s="30"/>
      <c r="E504" s="29"/>
      <c r="N504" s="76"/>
      <c r="O504" s="76"/>
      <c r="P504" s="76"/>
      <c r="R504" s="45"/>
      <c r="S504" s="45"/>
      <c r="T504" s="45"/>
    </row>
    <row r="505" spans="3:20" s="32" customFormat="1">
      <c r="C505" s="30"/>
      <c r="D505" s="30"/>
      <c r="E505" s="29"/>
      <c r="N505" s="76"/>
      <c r="O505" s="76"/>
      <c r="P505" s="76"/>
      <c r="R505" s="45"/>
      <c r="S505" s="45"/>
      <c r="T505" s="45"/>
    </row>
    <row r="506" spans="3:20" s="32" customFormat="1">
      <c r="C506" s="30"/>
      <c r="D506" s="30"/>
      <c r="E506" s="29"/>
      <c r="N506" s="76"/>
      <c r="O506" s="76"/>
      <c r="P506" s="76"/>
      <c r="R506" s="45"/>
      <c r="S506" s="45"/>
      <c r="T506" s="45"/>
    </row>
    <row r="507" spans="3:20" s="32" customFormat="1">
      <c r="C507" s="30"/>
      <c r="D507" s="30"/>
      <c r="E507" s="29"/>
      <c r="N507" s="76"/>
      <c r="O507" s="76"/>
      <c r="P507" s="76"/>
      <c r="R507" s="45"/>
      <c r="S507" s="45"/>
      <c r="T507" s="45"/>
    </row>
    <row r="508" spans="3:20" s="32" customFormat="1">
      <c r="C508" s="30"/>
      <c r="D508" s="30"/>
      <c r="E508" s="29"/>
      <c r="N508" s="76"/>
      <c r="O508" s="76"/>
      <c r="P508" s="76"/>
      <c r="R508" s="45"/>
      <c r="S508" s="45"/>
      <c r="T508" s="45"/>
    </row>
    <row r="509" spans="3:20" s="32" customFormat="1">
      <c r="C509" s="30"/>
      <c r="D509" s="30"/>
      <c r="E509" s="29"/>
      <c r="N509" s="76"/>
      <c r="O509" s="76"/>
      <c r="P509" s="76"/>
      <c r="R509" s="45"/>
      <c r="S509" s="45"/>
      <c r="T509" s="45"/>
    </row>
    <row r="510" spans="3:20" s="32" customFormat="1">
      <c r="C510" s="30"/>
      <c r="D510" s="30"/>
      <c r="E510" s="29"/>
      <c r="N510" s="76"/>
      <c r="O510" s="76"/>
      <c r="P510" s="76"/>
      <c r="R510" s="45"/>
      <c r="S510" s="45"/>
      <c r="T510" s="45"/>
    </row>
    <row r="511" spans="3:20" s="32" customFormat="1">
      <c r="C511" s="30"/>
      <c r="D511" s="30"/>
      <c r="E511" s="29"/>
      <c r="N511" s="76"/>
      <c r="O511" s="76"/>
      <c r="P511" s="76"/>
      <c r="R511" s="45"/>
      <c r="S511" s="45"/>
      <c r="T511" s="45"/>
    </row>
    <row r="512" spans="3:20" s="32" customFormat="1">
      <c r="C512" s="30"/>
      <c r="D512" s="30"/>
      <c r="E512" s="29"/>
      <c r="N512" s="76"/>
      <c r="O512" s="76"/>
      <c r="P512" s="76"/>
      <c r="R512" s="45"/>
      <c r="S512" s="45"/>
      <c r="T512" s="45"/>
    </row>
    <row r="513" spans="3:20" s="32" customFormat="1">
      <c r="C513" s="30"/>
      <c r="D513" s="30"/>
      <c r="E513" s="29"/>
      <c r="N513" s="76"/>
      <c r="O513" s="76"/>
      <c r="P513" s="76"/>
      <c r="R513" s="45"/>
      <c r="S513" s="45"/>
      <c r="T513" s="45"/>
    </row>
    <row r="514" spans="3:20" s="32" customFormat="1">
      <c r="C514" s="30"/>
      <c r="D514" s="30"/>
      <c r="E514" s="29"/>
      <c r="N514" s="76"/>
      <c r="O514" s="76"/>
      <c r="P514" s="76"/>
      <c r="R514" s="45"/>
      <c r="S514" s="45"/>
      <c r="T514" s="45"/>
    </row>
    <row r="515" spans="3:20" s="32" customFormat="1">
      <c r="C515" s="30"/>
      <c r="D515" s="30"/>
      <c r="E515" s="29"/>
      <c r="N515" s="76"/>
      <c r="O515" s="76"/>
      <c r="P515" s="76"/>
      <c r="R515" s="45"/>
      <c r="S515" s="45"/>
      <c r="T515" s="45"/>
    </row>
    <row r="516" spans="3:20" s="32" customFormat="1">
      <c r="C516" s="30"/>
      <c r="D516" s="30"/>
      <c r="E516" s="29"/>
      <c r="N516" s="76"/>
      <c r="O516" s="76"/>
      <c r="P516" s="76"/>
      <c r="R516" s="45"/>
      <c r="S516" s="45"/>
      <c r="T516" s="45"/>
    </row>
    <row r="517" spans="3:20" s="32" customFormat="1">
      <c r="C517" s="30"/>
      <c r="D517" s="30"/>
      <c r="E517" s="29"/>
      <c r="N517" s="76"/>
      <c r="O517" s="76"/>
      <c r="P517" s="76"/>
      <c r="R517" s="45"/>
      <c r="S517" s="45"/>
      <c r="T517" s="45"/>
    </row>
    <row r="518" spans="3:20" s="32" customFormat="1">
      <c r="C518" s="30"/>
      <c r="D518" s="30"/>
      <c r="E518" s="29"/>
      <c r="N518" s="76"/>
      <c r="O518" s="76"/>
      <c r="P518" s="76"/>
      <c r="R518" s="45"/>
      <c r="S518" s="45"/>
      <c r="T518" s="45"/>
    </row>
    <row r="519" spans="3:20" s="32" customFormat="1">
      <c r="C519" s="30"/>
      <c r="D519" s="30"/>
      <c r="E519" s="29"/>
      <c r="N519" s="76"/>
      <c r="O519" s="76"/>
      <c r="P519" s="76"/>
      <c r="R519" s="45"/>
      <c r="S519" s="45"/>
      <c r="T519" s="45"/>
    </row>
    <row r="520" spans="3:20" s="32" customFormat="1">
      <c r="C520" s="30"/>
      <c r="D520" s="30"/>
      <c r="E520" s="29"/>
      <c r="N520" s="76"/>
      <c r="O520" s="76"/>
      <c r="P520" s="76"/>
      <c r="R520" s="45"/>
      <c r="S520" s="45"/>
      <c r="T520" s="45"/>
    </row>
    <row r="521" spans="3:20" s="32" customFormat="1">
      <c r="C521" s="30"/>
      <c r="D521" s="30"/>
      <c r="E521" s="29"/>
      <c r="N521" s="76"/>
      <c r="O521" s="76"/>
      <c r="P521" s="76"/>
      <c r="R521" s="45"/>
      <c r="S521" s="45"/>
      <c r="T521" s="45"/>
    </row>
    <row r="522" spans="3:20" s="32" customFormat="1">
      <c r="C522" s="30"/>
      <c r="D522" s="30"/>
      <c r="E522" s="29"/>
      <c r="N522" s="76"/>
      <c r="O522" s="76"/>
      <c r="P522" s="76"/>
      <c r="R522" s="45"/>
      <c r="S522" s="45"/>
      <c r="T522" s="45"/>
    </row>
    <row r="523" spans="3:20" s="32" customFormat="1">
      <c r="C523" s="30"/>
      <c r="D523" s="30"/>
      <c r="E523" s="29"/>
      <c r="N523" s="76"/>
      <c r="O523" s="76"/>
      <c r="P523" s="76"/>
      <c r="R523" s="45"/>
      <c r="S523" s="45"/>
      <c r="T523" s="45"/>
    </row>
    <row r="524" spans="3:20" s="32" customFormat="1">
      <c r="C524" s="30"/>
      <c r="D524" s="30"/>
      <c r="E524" s="29"/>
      <c r="N524" s="76"/>
      <c r="O524" s="76"/>
      <c r="P524" s="76"/>
      <c r="R524" s="45"/>
      <c r="S524" s="45"/>
      <c r="T524" s="45"/>
    </row>
    <row r="525" spans="3:20" s="32" customFormat="1">
      <c r="C525" s="30"/>
      <c r="D525" s="30"/>
      <c r="E525" s="29"/>
      <c r="N525" s="76"/>
      <c r="O525" s="76"/>
      <c r="P525" s="76"/>
      <c r="R525" s="45"/>
      <c r="S525" s="45"/>
      <c r="T525" s="45"/>
    </row>
    <row r="526" spans="3:20" s="32" customFormat="1">
      <c r="C526" s="30"/>
      <c r="D526" s="30"/>
      <c r="E526" s="29"/>
      <c r="N526" s="76"/>
      <c r="O526" s="76"/>
      <c r="P526" s="76"/>
      <c r="R526" s="45"/>
      <c r="S526" s="45"/>
      <c r="T526" s="45"/>
    </row>
    <row r="527" spans="3:20" s="32" customFormat="1">
      <c r="C527" s="30"/>
      <c r="D527" s="30"/>
      <c r="E527" s="29"/>
      <c r="N527" s="76"/>
      <c r="O527" s="76"/>
      <c r="P527" s="76"/>
      <c r="R527" s="45"/>
      <c r="S527" s="45"/>
      <c r="T527" s="45"/>
    </row>
    <row r="528" spans="3:20" s="32" customFormat="1">
      <c r="C528" s="30"/>
      <c r="D528" s="30"/>
      <c r="E528" s="29"/>
      <c r="N528" s="76"/>
      <c r="O528" s="76"/>
      <c r="P528" s="76"/>
      <c r="R528" s="45"/>
      <c r="S528" s="45"/>
      <c r="T528" s="45"/>
    </row>
    <row r="529" spans="3:20" s="32" customFormat="1">
      <c r="C529" s="30"/>
      <c r="D529" s="30"/>
      <c r="E529" s="29"/>
      <c r="N529" s="76"/>
      <c r="O529" s="76"/>
      <c r="P529" s="76"/>
      <c r="R529" s="45"/>
      <c r="S529" s="45"/>
      <c r="T529" s="45"/>
    </row>
    <row r="530" spans="3:20" s="32" customFormat="1">
      <c r="C530" s="30"/>
      <c r="D530" s="30"/>
      <c r="E530" s="29"/>
      <c r="N530" s="76"/>
      <c r="O530" s="76"/>
      <c r="P530" s="76"/>
      <c r="R530" s="45"/>
      <c r="S530" s="45"/>
      <c r="T530" s="45"/>
    </row>
    <row r="531" spans="3:20" s="32" customFormat="1">
      <c r="C531" s="30"/>
      <c r="D531" s="30"/>
      <c r="E531" s="29"/>
      <c r="N531" s="76"/>
      <c r="O531" s="76"/>
      <c r="P531" s="76"/>
      <c r="R531" s="45"/>
      <c r="S531" s="45"/>
      <c r="T531" s="45"/>
    </row>
    <row r="532" spans="3:20" s="32" customFormat="1">
      <c r="C532" s="30"/>
      <c r="D532" s="30"/>
      <c r="E532" s="29"/>
      <c r="N532" s="76"/>
      <c r="O532" s="76"/>
      <c r="P532" s="76"/>
      <c r="R532" s="45"/>
      <c r="S532" s="45"/>
      <c r="T532" s="45"/>
    </row>
    <row r="533" spans="3:20" s="32" customFormat="1">
      <c r="C533" s="30"/>
      <c r="D533" s="30"/>
      <c r="E533" s="29"/>
      <c r="N533" s="76"/>
      <c r="O533" s="76"/>
      <c r="P533" s="76"/>
      <c r="R533" s="45"/>
      <c r="S533" s="45"/>
      <c r="T533" s="45"/>
    </row>
    <row r="534" spans="3:20" s="32" customFormat="1">
      <c r="C534" s="30"/>
      <c r="D534" s="30"/>
      <c r="E534" s="29"/>
      <c r="N534" s="76"/>
      <c r="O534" s="76"/>
      <c r="P534" s="76"/>
      <c r="R534" s="45"/>
      <c r="S534" s="45"/>
      <c r="T534" s="45"/>
    </row>
    <row r="535" spans="3:20" s="32" customFormat="1">
      <c r="C535" s="30"/>
      <c r="D535" s="30"/>
      <c r="E535" s="29"/>
      <c r="N535" s="76"/>
      <c r="O535" s="76"/>
      <c r="P535" s="76"/>
      <c r="R535" s="45"/>
      <c r="S535" s="45"/>
      <c r="T535" s="45"/>
    </row>
    <row r="536" spans="3:20" s="32" customFormat="1">
      <c r="C536" s="30"/>
      <c r="D536" s="30"/>
      <c r="E536" s="29"/>
      <c r="N536" s="76"/>
      <c r="O536" s="76"/>
      <c r="P536" s="76"/>
      <c r="R536" s="45"/>
      <c r="S536" s="45"/>
      <c r="T536" s="45"/>
    </row>
    <row r="537" spans="3:20" s="32" customFormat="1">
      <c r="C537" s="30"/>
      <c r="D537" s="30"/>
      <c r="E537" s="29"/>
      <c r="N537" s="76"/>
      <c r="O537" s="76"/>
      <c r="P537" s="76"/>
      <c r="R537" s="45"/>
      <c r="S537" s="45"/>
      <c r="T537" s="45"/>
    </row>
    <row r="538" spans="3:20" s="32" customFormat="1">
      <c r="C538" s="30"/>
      <c r="D538" s="30"/>
      <c r="E538" s="29"/>
      <c r="N538" s="76"/>
      <c r="O538" s="76"/>
      <c r="P538" s="76"/>
      <c r="R538" s="45"/>
      <c r="S538" s="45"/>
      <c r="T538" s="45"/>
    </row>
    <row r="539" spans="3:20" s="32" customFormat="1">
      <c r="C539" s="30"/>
      <c r="D539" s="30"/>
      <c r="E539" s="29"/>
      <c r="N539" s="76"/>
      <c r="O539" s="76"/>
      <c r="P539" s="76"/>
      <c r="R539" s="45"/>
      <c r="S539" s="45"/>
      <c r="T539" s="45"/>
    </row>
    <row r="540" spans="3:20" s="32" customFormat="1">
      <c r="C540" s="30"/>
      <c r="D540" s="30"/>
      <c r="E540" s="29"/>
      <c r="N540" s="76"/>
      <c r="O540" s="76"/>
      <c r="P540" s="76"/>
      <c r="R540" s="45"/>
      <c r="S540" s="45"/>
      <c r="T540" s="45"/>
    </row>
    <row r="541" spans="3:20" s="32" customFormat="1">
      <c r="C541" s="30"/>
      <c r="D541" s="30"/>
      <c r="E541" s="29"/>
      <c r="N541" s="76"/>
      <c r="O541" s="76"/>
      <c r="P541" s="76"/>
      <c r="R541" s="45"/>
      <c r="S541" s="45"/>
      <c r="T541" s="45"/>
    </row>
    <row r="542" spans="3:20" s="32" customFormat="1">
      <c r="C542" s="30"/>
      <c r="D542" s="30"/>
      <c r="E542" s="29"/>
      <c r="N542" s="76"/>
      <c r="O542" s="76"/>
      <c r="P542" s="76"/>
      <c r="R542" s="45"/>
      <c r="S542" s="45"/>
      <c r="T542" s="45"/>
    </row>
    <row r="543" spans="3:20" s="32" customFormat="1">
      <c r="C543" s="30"/>
      <c r="D543" s="30"/>
      <c r="E543" s="29"/>
      <c r="N543" s="76"/>
      <c r="O543" s="76"/>
      <c r="P543" s="76"/>
      <c r="R543" s="45"/>
      <c r="S543" s="45"/>
      <c r="T543" s="45"/>
    </row>
    <row r="544" spans="3:20" s="32" customFormat="1">
      <c r="C544" s="30"/>
      <c r="D544" s="30"/>
      <c r="E544" s="29"/>
      <c r="N544" s="76"/>
      <c r="O544" s="76"/>
      <c r="P544" s="76"/>
      <c r="R544" s="45"/>
      <c r="S544" s="45"/>
      <c r="T544" s="45"/>
    </row>
    <row r="545" spans="3:20" s="32" customFormat="1">
      <c r="C545" s="30"/>
      <c r="D545" s="30"/>
      <c r="E545" s="29"/>
      <c r="N545" s="76"/>
      <c r="O545" s="76"/>
      <c r="P545" s="76"/>
      <c r="R545" s="45"/>
      <c r="S545" s="45"/>
      <c r="T545" s="45"/>
    </row>
    <row r="546" spans="3:20" s="32" customFormat="1">
      <c r="C546" s="30"/>
      <c r="D546" s="30"/>
      <c r="E546" s="29"/>
      <c r="N546" s="76"/>
      <c r="O546" s="76"/>
      <c r="P546" s="76"/>
      <c r="R546" s="45"/>
      <c r="S546" s="45"/>
      <c r="T546" s="45"/>
    </row>
    <row r="547" spans="3:20" s="32" customFormat="1">
      <c r="C547" s="30"/>
      <c r="D547" s="30"/>
      <c r="E547" s="29"/>
      <c r="N547" s="76"/>
      <c r="O547" s="76"/>
      <c r="P547" s="76"/>
      <c r="R547" s="45"/>
      <c r="S547" s="45"/>
      <c r="T547" s="45"/>
    </row>
    <row r="548" spans="3:20" s="32" customFormat="1">
      <c r="C548" s="30"/>
      <c r="D548" s="30"/>
      <c r="E548" s="29"/>
      <c r="N548" s="76"/>
      <c r="O548" s="76"/>
      <c r="P548" s="76"/>
      <c r="R548" s="45"/>
      <c r="S548" s="45"/>
      <c r="T548" s="45"/>
    </row>
    <row r="549" spans="3:20" s="32" customFormat="1">
      <c r="C549" s="30"/>
      <c r="D549" s="30"/>
      <c r="E549" s="29"/>
      <c r="N549" s="76"/>
      <c r="O549" s="76"/>
      <c r="P549" s="76"/>
      <c r="R549" s="45"/>
      <c r="S549" s="45"/>
      <c r="T549" s="45"/>
    </row>
    <row r="550" spans="3:20" s="32" customFormat="1">
      <c r="C550" s="30"/>
      <c r="D550" s="30"/>
      <c r="E550" s="29"/>
      <c r="N550" s="76"/>
      <c r="O550" s="76"/>
      <c r="P550" s="76"/>
      <c r="R550" s="45"/>
      <c r="S550" s="45"/>
      <c r="T550" s="45"/>
    </row>
    <row r="551" spans="3:20" s="32" customFormat="1">
      <c r="C551" s="30"/>
      <c r="D551" s="30"/>
      <c r="E551" s="29"/>
      <c r="N551" s="76"/>
      <c r="O551" s="76"/>
      <c r="P551" s="76"/>
      <c r="R551" s="45"/>
      <c r="S551" s="45"/>
      <c r="T551" s="45"/>
    </row>
    <row r="552" spans="3:20" s="32" customFormat="1">
      <c r="C552" s="30"/>
      <c r="D552" s="30"/>
      <c r="E552" s="29"/>
      <c r="N552" s="76"/>
      <c r="O552" s="76"/>
      <c r="P552" s="76"/>
      <c r="R552" s="45"/>
      <c r="S552" s="45"/>
      <c r="T552" s="45"/>
    </row>
    <row r="553" spans="3:20" s="32" customFormat="1">
      <c r="C553" s="30"/>
      <c r="D553" s="30"/>
      <c r="E553" s="29"/>
      <c r="N553" s="76"/>
      <c r="O553" s="76"/>
      <c r="P553" s="76"/>
      <c r="R553" s="45"/>
      <c r="S553" s="45"/>
      <c r="T553" s="45"/>
    </row>
    <row r="554" spans="3:20" s="32" customFormat="1">
      <c r="C554" s="30"/>
      <c r="D554" s="30"/>
      <c r="E554" s="29"/>
      <c r="N554" s="76"/>
      <c r="O554" s="76"/>
      <c r="P554" s="76"/>
      <c r="R554" s="45"/>
      <c r="S554" s="45"/>
      <c r="T554" s="45"/>
    </row>
    <row r="555" spans="3:20" s="32" customFormat="1">
      <c r="C555" s="30"/>
      <c r="D555" s="30"/>
      <c r="E555" s="29"/>
      <c r="N555" s="76"/>
      <c r="O555" s="76"/>
      <c r="P555" s="76"/>
      <c r="R555" s="45"/>
      <c r="S555" s="45"/>
      <c r="T555" s="45"/>
    </row>
    <row r="556" spans="3:20" s="32" customFormat="1">
      <c r="C556" s="30"/>
      <c r="D556" s="30"/>
      <c r="E556" s="29"/>
      <c r="N556" s="76"/>
      <c r="O556" s="76"/>
      <c r="P556" s="76"/>
      <c r="R556" s="45"/>
      <c r="S556" s="45"/>
      <c r="T556" s="45"/>
    </row>
    <row r="557" spans="3:20" s="32" customFormat="1">
      <c r="C557" s="30"/>
      <c r="D557" s="30"/>
      <c r="E557" s="29"/>
      <c r="N557" s="76"/>
      <c r="O557" s="76"/>
      <c r="P557" s="76"/>
      <c r="R557" s="45"/>
      <c r="S557" s="45"/>
      <c r="T557" s="45"/>
    </row>
    <row r="558" spans="3:20" s="32" customFormat="1">
      <c r="C558" s="30"/>
      <c r="D558" s="30"/>
      <c r="E558" s="29"/>
      <c r="N558" s="76"/>
      <c r="O558" s="76"/>
      <c r="P558" s="76"/>
      <c r="R558" s="45"/>
      <c r="S558" s="45"/>
      <c r="T558" s="45"/>
    </row>
    <row r="559" spans="3:20" s="32" customFormat="1">
      <c r="C559" s="30"/>
      <c r="D559" s="30"/>
      <c r="E559" s="29"/>
      <c r="N559" s="76"/>
      <c r="O559" s="76"/>
      <c r="P559" s="76"/>
      <c r="R559" s="45"/>
      <c r="S559" s="45"/>
      <c r="T559" s="45"/>
    </row>
    <row r="560" spans="3:20" s="32" customFormat="1">
      <c r="C560" s="30"/>
      <c r="D560" s="30"/>
      <c r="E560" s="29"/>
      <c r="N560" s="76"/>
      <c r="O560" s="76"/>
      <c r="P560" s="76"/>
      <c r="R560" s="45"/>
      <c r="S560" s="45"/>
      <c r="T560" s="45"/>
    </row>
    <row r="561" spans="3:20" s="32" customFormat="1">
      <c r="C561" s="30"/>
      <c r="D561" s="30"/>
      <c r="E561" s="29"/>
      <c r="N561" s="76"/>
      <c r="O561" s="76"/>
      <c r="P561" s="76"/>
      <c r="R561" s="45"/>
      <c r="S561" s="45"/>
      <c r="T561" s="45"/>
    </row>
    <row r="562" spans="3:20" s="32" customFormat="1">
      <c r="C562" s="30"/>
      <c r="D562" s="30"/>
      <c r="E562" s="29"/>
      <c r="N562" s="76"/>
      <c r="O562" s="76"/>
      <c r="P562" s="76"/>
      <c r="R562" s="45"/>
      <c r="S562" s="45"/>
      <c r="T562" s="45"/>
    </row>
    <row r="563" spans="3:20" s="32" customFormat="1">
      <c r="C563" s="30"/>
      <c r="D563" s="30"/>
      <c r="E563" s="29"/>
      <c r="N563" s="76"/>
      <c r="O563" s="76"/>
      <c r="P563" s="76"/>
      <c r="R563" s="45"/>
      <c r="S563" s="45"/>
      <c r="T563" s="45"/>
    </row>
    <row r="564" spans="3:20" s="32" customFormat="1">
      <c r="C564" s="30"/>
      <c r="D564" s="30"/>
      <c r="E564" s="29"/>
      <c r="N564" s="76"/>
      <c r="O564" s="76"/>
      <c r="P564" s="76"/>
      <c r="R564" s="45"/>
      <c r="S564" s="45"/>
      <c r="T564" s="45"/>
    </row>
    <row r="565" spans="3:20" s="32" customFormat="1">
      <c r="C565" s="30"/>
      <c r="D565" s="30"/>
      <c r="E565" s="29"/>
      <c r="N565" s="76"/>
      <c r="O565" s="76"/>
      <c r="P565" s="76"/>
      <c r="R565" s="45"/>
      <c r="S565" s="45"/>
      <c r="T565" s="45"/>
    </row>
    <row r="566" spans="3:20" s="32" customFormat="1">
      <c r="C566" s="30"/>
      <c r="D566" s="30"/>
      <c r="E566" s="29"/>
      <c r="N566" s="76"/>
      <c r="O566" s="76"/>
      <c r="P566" s="76"/>
      <c r="R566" s="45"/>
      <c r="S566" s="45"/>
      <c r="T566" s="45"/>
    </row>
    <row r="567" spans="3:20" s="32" customFormat="1">
      <c r="C567" s="30"/>
      <c r="D567" s="30"/>
      <c r="E567" s="29"/>
      <c r="N567" s="76"/>
      <c r="O567" s="76"/>
      <c r="P567" s="76"/>
      <c r="R567" s="45"/>
      <c r="S567" s="45"/>
      <c r="T567" s="45"/>
    </row>
    <row r="568" spans="3:20" s="32" customFormat="1">
      <c r="C568" s="30"/>
      <c r="D568" s="30"/>
      <c r="E568" s="29"/>
      <c r="N568" s="76"/>
      <c r="O568" s="76"/>
      <c r="P568" s="76"/>
      <c r="R568" s="45"/>
      <c r="S568" s="45"/>
      <c r="T568" s="45"/>
    </row>
    <row r="569" spans="3:20" s="32" customFormat="1">
      <c r="C569" s="30"/>
      <c r="D569" s="30"/>
      <c r="E569" s="29"/>
      <c r="N569" s="76"/>
      <c r="O569" s="76"/>
      <c r="P569" s="76"/>
      <c r="R569" s="45"/>
      <c r="S569" s="45"/>
      <c r="T569" s="45"/>
    </row>
    <row r="570" spans="3:20" s="32" customFormat="1">
      <c r="C570" s="30"/>
      <c r="D570" s="30"/>
      <c r="E570" s="29"/>
      <c r="N570" s="76"/>
      <c r="O570" s="76"/>
      <c r="P570" s="76"/>
      <c r="R570" s="45"/>
      <c r="S570" s="45"/>
      <c r="T570" s="45"/>
    </row>
    <row r="571" spans="3:20" s="32" customFormat="1">
      <c r="C571" s="30"/>
      <c r="D571" s="30"/>
      <c r="E571" s="29"/>
      <c r="N571" s="76"/>
      <c r="O571" s="76"/>
      <c r="P571" s="76"/>
      <c r="R571" s="45"/>
      <c r="S571" s="45"/>
      <c r="T571" s="45"/>
    </row>
    <row r="572" spans="3:20" s="32" customFormat="1">
      <c r="C572" s="30"/>
      <c r="D572" s="30"/>
      <c r="E572" s="29"/>
      <c r="N572" s="76"/>
      <c r="O572" s="76"/>
      <c r="P572" s="76"/>
      <c r="R572" s="45"/>
      <c r="S572" s="45"/>
      <c r="T572" s="45"/>
    </row>
    <row r="573" spans="3:20" s="32" customFormat="1">
      <c r="C573" s="30"/>
      <c r="D573" s="30"/>
      <c r="E573" s="29"/>
      <c r="N573" s="76"/>
      <c r="O573" s="76"/>
      <c r="P573" s="76"/>
      <c r="R573" s="45"/>
      <c r="S573" s="45"/>
      <c r="T573" s="45"/>
    </row>
    <row r="574" spans="3:20" s="32" customFormat="1">
      <c r="C574" s="30"/>
      <c r="D574" s="30"/>
      <c r="E574" s="29"/>
      <c r="N574" s="76"/>
      <c r="O574" s="76"/>
      <c r="P574" s="76"/>
      <c r="R574" s="45"/>
      <c r="S574" s="45"/>
      <c r="T574" s="45"/>
    </row>
    <row r="575" spans="3:20" s="32" customFormat="1">
      <c r="C575" s="30"/>
      <c r="D575" s="30"/>
      <c r="E575" s="29"/>
      <c r="N575" s="76"/>
      <c r="O575" s="76"/>
      <c r="P575" s="76"/>
      <c r="R575" s="45"/>
      <c r="S575" s="45"/>
      <c r="T575" s="45"/>
    </row>
    <row r="576" spans="3:20" s="32" customFormat="1">
      <c r="C576" s="30"/>
      <c r="D576" s="30"/>
      <c r="E576" s="29"/>
      <c r="N576" s="76"/>
      <c r="O576" s="76"/>
      <c r="P576" s="76"/>
      <c r="R576" s="45"/>
      <c r="S576" s="45"/>
      <c r="T576" s="45"/>
    </row>
    <row r="577" spans="3:20" s="32" customFormat="1">
      <c r="C577" s="30"/>
      <c r="D577" s="30"/>
      <c r="E577" s="29"/>
      <c r="N577" s="76"/>
      <c r="O577" s="76"/>
      <c r="P577" s="76"/>
      <c r="R577" s="45"/>
      <c r="S577" s="45"/>
      <c r="T577" s="45"/>
    </row>
    <row r="578" spans="3:20" s="32" customFormat="1">
      <c r="C578" s="30"/>
      <c r="D578" s="30"/>
      <c r="E578" s="29"/>
      <c r="N578" s="76"/>
      <c r="O578" s="76"/>
      <c r="P578" s="76"/>
      <c r="R578" s="45"/>
      <c r="S578" s="45"/>
      <c r="T578" s="45"/>
    </row>
    <row r="579" spans="3:20" s="32" customFormat="1">
      <c r="C579" s="30"/>
      <c r="D579" s="30"/>
      <c r="E579" s="29"/>
      <c r="N579" s="76"/>
      <c r="O579" s="76"/>
      <c r="P579" s="76"/>
      <c r="R579" s="45"/>
      <c r="S579" s="45"/>
      <c r="T579" s="45"/>
    </row>
    <row r="580" spans="3:20" s="32" customFormat="1">
      <c r="C580" s="30"/>
      <c r="D580" s="30"/>
      <c r="E580" s="29"/>
      <c r="N580" s="76"/>
      <c r="O580" s="76"/>
      <c r="P580" s="76"/>
      <c r="R580" s="45"/>
      <c r="S580" s="45"/>
      <c r="T580" s="45"/>
    </row>
    <row r="581" spans="3:20" s="32" customFormat="1">
      <c r="C581" s="30"/>
      <c r="D581" s="30"/>
      <c r="E581" s="29"/>
      <c r="N581" s="76"/>
      <c r="O581" s="76"/>
      <c r="P581" s="76"/>
      <c r="R581" s="45"/>
      <c r="S581" s="45"/>
      <c r="T581" s="45"/>
    </row>
    <row r="582" spans="3:20" s="32" customFormat="1">
      <c r="C582" s="30"/>
      <c r="D582" s="30"/>
      <c r="E582" s="29"/>
      <c r="N582" s="76"/>
      <c r="O582" s="76"/>
      <c r="P582" s="76"/>
      <c r="R582" s="45"/>
      <c r="S582" s="45"/>
      <c r="T582" s="45"/>
    </row>
    <row r="583" spans="3:20" s="32" customFormat="1">
      <c r="C583" s="30"/>
      <c r="D583" s="30"/>
      <c r="E583" s="29"/>
      <c r="N583" s="76"/>
      <c r="O583" s="76"/>
      <c r="P583" s="76"/>
      <c r="R583" s="45"/>
      <c r="S583" s="45"/>
      <c r="T583" s="45"/>
    </row>
    <row r="584" spans="3:20" s="32" customFormat="1">
      <c r="C584" s="30"/>
      <c r="D584" s="30"/>
      <c r="E584" s="29"/>
      <c r="N584" s="76"/>
      <c r="O584" s="76"/>
      <c r="P584" s="76"/>
      <c r="R584" s="45"/>
      <c r="S584" s="45"/>
      <c r="T584" s="45"/>
    </row>
    <row r="585" spans="3:20" s="32" customFormat="1">
      <c r="C585" s="30"/>
      <c r="D585" s="30"/>
      <c r="E585" s="29"/>
      <c r="N585" s="76"/>
      <c r="O585" s="76"/>
      <c r="P585" s="76"/>
      <c r="R585" s="45"/>
      <c r="S585" s="45"/>
      <c r="T585" s="45"/>
    </row>
    <row r="586" spans="3:20" s="32" customFormat="1">
      <c r="C586" s="30"/>
      <c r="D586" s="30"/>
      <c r="E586" s="29"/>
      <c r="N586" s="76"/>
      <c r="O586" s="76"/>
      <c r="P586" s="76"/>
      <c r="R586" s="45"/>
      <c r="S586" s="45"/>
      <c r="T586" s="45"/>
    </row>
    <row r="587" spans="3:20" s="32" customFormat="1">
      <c r="C587" s="30"/>
      <c r="D587" s="30"/>
      <c r="E587" s="29"/>
      <c r="N587" s="76"/>
      <c r="O587" s="76"/>
      <c r="P587" s="76"/>
      <c r="R587" s="45"/>
      <c r="S587" s="45"/>
      <c r="T587" s="45"/>
    </row>
    <row r="588" spans="3:20" s="32" customFormat="1">
      <c r="C588" s="30"/>
      <c r="D588" s="30"/>
      <c r="E588" s="29"/>
      <c r="N588" s="76"/>
      <c r="O588" s="76"/>
      <c r="P588" s="76"/>
      <c r="R588" s="45"/>
      <c r="S588" s="45"/>
      <c r="T588" s="45"/>
    </row>
    <row r="589" spans="3:20" s="32" customFormat="1">
      <c r="C589" s="30"/>
      <c r="D589" s="30"/>
      <c r="E589" s="29"/>
      <c r="N589" s="76"/>
      <c r="O589" s="76"/>
      <c r="P589" s="76"/>
      <c r="R589" s="45"/>
      <c r="S589" s="45"/>
      <c r="T589" s="45"/>
    </row>
    <row r="590" spans="3:20" s="32" customFormat="1">
      <c r="C590" s="30"/>
      <c r="D590" s="30"/>
      <c r="E590" s="29"/>
      <c r="N590" s="76"/>
      <c r="O590" s="76"/>
      <c r="P590" s="76"/>
      <c r="R590" s="45"/>
      <c r="S590" s="45"/>
      <c r="T590" s="45"/>
    </row>
    <row r="591" spans="3:20" s="32" customFormat="1">
      <c r="C591" s="30"/>
      <c r="D591" s="30"/>
      <c r="E591" s="29"/>
      <c r="N591" s="76"/>
      <c r="O591" s="76"/>
      <c r="P591" s="76"/>
      <c r="R591" s="45"/>
      <c r="S591" s="45"/>
      <c r="T591" s="45"/>
    </row>
    <row r="592" spans="3:20" s="32" customFormat="1">
      <c r="C592" s="30"/>
      <c r="D592" s="30"/>
      <c r="E592" s="29"/>
      <c r="N592" s="76"/>
      <c r="O592" s="76"/>
      <c r="P592" s="76"/>
      <c r="R592" s="45"/>
      <c r="S592" s="45"/>
      <c r="T592" s="45"/>
    </row>
    <row r="593" spans="3:20" s="32" customFormat="1">
      <c r="C593" s="30"/>
      <c r="D593" s="30"/>
      <c r="E593" s="29"/>
      <c r="N593" s="76"/>
      <c r="O593" s="76"/>
      <c r="P593" s="76"/>
      <c r="R593" s="45"/>
      <c r="S593" s="45"/>
      <c r="T593" s="45"/>
    </row>
    <row r="594" spans="3:20" s="32" customFormat="1">
      <c r="C594" s="30"/>
      <c r="D594" s="30"/>
      <c r="E594" s="29"/>
      <c r="N594" s="76"/>
      <c r="O594" s="76"/>
      <c r="P594" s="76"/>
      <c r="R594" s="45"/>
      <c r="S594" s="45"/>
      <c r="T594" s="45"/>
    </row>
    <row r="595" spans="3:20" s="32" customFormat="1">
      <c r="C595" s="30"/>
      <c r="D595" s="30"/>
      <c r="E595" s="29"/>
      <c r="N595" s="76"/>
      <c r="O595" s="76"/>
      <c r="P595" s="76"/>
      <c r="R595" s="45"/>
      <c r="S595" s="45"/>
      <c r="T595" s="45"/>
    </row>
    <row r="596" spans="3:20" s="32" customFormat="1">
      <c r="C596" s="30"/>
      <c r="D596" s="30"/>
      <c r="E596" s="29"/>
      <c r="N596" s="76"/>
      <c r="O596" s="76"/>
      <c r="P596" s="76"/>
      <c r="R596" s="45"/>
      <c r="S596" s="45"/>
      <c r="T596" s="45"/>
    </row>
    <row r="597" spans="3:20" s="32" customFormat="1">
      <c r="C597" s="30"/>
      <c r="D597" s="30"/>
      <c r="E597" s="29"/>
      <c r="N597" s="76"/>
      <c r="O597" s="76"/>
      <c r="P597" s="76"/>
      <c r="R597" s="45"/>
      <c r="S597" s="45"/>
      <c r="T597" s="45"/>
    </row>
    <row r="598" spans="3:20" s="32" customFormat="1">
      <c r="C598" s="30"/>
      <c r="D598" s="30"/>
      <c r="E598" s="29"/>
      <c r="N598" s="76"/>
      <c r="O598" s="76"/>
      <c r="P598" s="76"/>
      <c r="R598" s="45"/>
      <c r="S598" s="45"/>
      <c r="T598" s="45"/>
    </row>
    <row r="599" spans="3:20" s="32" customFormat="1">
      <c r="C599" s="30"/>
      <c r="D599" s="30"/>
      <c r="E599" s="29"/>
      <c r="N599" s="76"/>
      <c r="O599" s="76"/>
      <c r="P599" s="76"/>
      <c r="R599" s="45"/>
      <c r="S599" s="45"/>
      <c r="T599" s="45"/>
    </row>
    <row r="600" spans="3:20" s="32" customFormat="1">
      <c r="C600" s="30"/>
      <c r="D600" s="30"/>
      <c r="E600" s="29"/>
      <c r="N600" s="76"/>
      <c r="O600" s="76"/>
      <c r="P600" s="76"/>
      <c r="R600" s="45"/>
      <c r="S600" s="45"/>
      <c r="T600" s="45"/>
    </row>
    <row r="601" spans="3:20" s="32" customFormat="1">
      <c r="C601" s="30"/>
      <c r="D601" s="30"/>
      <c r="E601" s="29"/>
      <c r="N601" s="76"/>
      <c r="O601" s="76"/>
      <c r="P601" s="76"/>
      <c r="R601" s="45"/>
      <c r="S601" s="45"/>
      <c r="T601" s="45"/>
    </row>
    <row r="602" spans="3:20" s="32" customFormat="1">
      <c r="C602" s="30"/>
      <c r="D602" s="30"/>
      <c r="E602" s="29"/>
      <c r="N602" s="76"/>
      <c r="O602" s="76"/>
      <c r="P602" s="76"/>
      <c r="R602" s="45"/>
      <c r="S602" s="45"/>
      <c r="T602" s="45"/>
    </row>
    <row r="603" spans="3:20" s="32" customFormat="1">
      <c r="C603" s="30"/>
      <c r="D603" s="30"/>
      <c r="E603" s="29"/>
      <c r="N603" s="76"/>
      <c r="O603" s="76"/>
      <c r="P603" s="76"/>
      <c r="R603" s="45"/>
      <c r="S603" s="45"/>
      <c r="T603" s="45"/>
    </row>
    <row r="604" spans="3:20" s="32" customFormat="1">
      <c r="C604" s="30"/>
      <c r="D604" s="30"/>
      <c r="E604" s="29"/>
      <c r="N604" s="76"/>
      <c r="O604" s="76"/>
      <c r="P604" s="76"/>
      <c r="R604" s="45"/>
      <c r="S604" s="45"/>
      <c r="T604" s="45"/>
    </row>
    <row r="605" spans="3:20" s="32" customFormat="1">
      <c r="C605" s="30"/>
      <c r="D605" s="30"/>
      <c r="E605" s="29"/>
      <c r="N605" s="76"/>
      <c r="O605" s="76"/>
      <c r="P605" s="76"/>
      <c r="R605" s="45"/>
      <c r="S605" s="45"/>
      <c r="T605" s="45"/>
    </row>
    <row r="606" spans="3:20" s="32" customFormat="1">
      <c r="C606" s="30"/>
      <c r="D606" s="30"/>
      <c r="E606" s="29"/>
      <c r="N606" s="76"/>
      <c r="O606" s="76"/>
      <c r="P606" s="76"/>
      <c r="R606" s="45"/>
      <c r="S606" s="45"/>
      <c r="T606" s="45"/>
    </row>
    <row r="607" spans="3:20" s="32" customFormat="1">
      <c r="C607" s="30"/>
      <c r="D607" s="30"/>
      <c r="E607" s="29"/>
      <c r="N607" s="76"/>
      <c r="O607" s="76"/>
      <c r="P607" s="76"/>
      <c r="R607" s="45"/>
      <c r="S607" s="45"/>
      <c r="T607" s="45"/>
    </row>
    <row r="608" spans="3:20" s="32" customFormat="1">
      <c r="C608" s="30"/>
      <c r="D608" s="30"/>
      <c r="E608" s="29"/>
      <c r="N608" s="76"/>
      <c r="O608" s="76"/>
      <c r="P608" s="76"/>
      <c r="R608" s="45"/>
      <c r="S608" s="45"/>
      <c r="T608" s="45"/>
    </row>
    <row r="609" spans="3:20" s="32" customFormat="1">
      <c r="C609" s="30"/>
      <c r="D609" s="30"/>
      <c r="E609" s="29"/>
      <c r="N609" s="76"/>
      <c r="O609" s="76"/>
      <c r="P609" s="76"/>
      <c r="R609" s="45"/>
      <c r="S609" s="45"/>
      <c r="T609" s="45"/>
    </row>
    <row r="610" spans="3:20" s="32" customFormat="1">
      <c r="C610" s="30"/>
      <c r="D610" s="30"/>
      <c r="E610" s="29"/>
      <c r="N610" s="76"/>
      <c r="O610" s="76"/>
      <c r="P610" s="76"/>
      <c r="R610" s="45"/>
      <c r="S610" s="45"/>
      <c r="T610" s="45"/>
    </row>
    <row r="611" spans="3:20" s="32" customFormat="1">
      <c r="C611" s="30"/>
      <c r="D611" s="30"/>
      <c r="E611" s="29"/>
      <c r="N611" s="76"/>
      <c r="O611" s="76"/>
      <c r="P611" s="76"/>
      <c r="R611" s="45"/>
      <c r="S611" s="45"/>
      <c r="T611" s="45"/>
    </row>
    <row r="612" spans="3:20" s="32" customFormat="1">
      <c r="C612" s="30"/>
      <c r="D612" s="30"/>
      <c r="E612" s="29"/>
      <c r="N612" s="76"/>
      <c r="O612" s="76"/>
      <c r="P612" s="76"/>
      <c r="R612" s="45"/>
      <c r="S612" s="45"/>
      <c r="T612" s="45"/>
    </row>
    <row r="613" spans="3:20" s="32" customFormat="1">
      <c r="C613" s="30"/>
      <c r="D613" s="30"/>
      <c r="E613" s="29"/>
      <c r="N613" s="76"/>
      <c r="O613" s="76"/>
      <c r="P613" s="76"/>
      <c r="R613" s="45"/>
      <c r="S613" s="45"/>
      <c r="T613" s="45"/>
    </row>
    <row r="614" spans="3:20" s="32" customFormat="1">
      <c r="C614" s="30"/>
      <c r="D614" s="30"/>
      <c r="E614" s="29"/>
      <c r="N614" s="76"/>
      <c r="O614" s="76"/>
      <c r="P614" s="76"/>
      <c r="R614" s="45"/>
      <c r="S614" s="45"/>
      <c r="T614" s="45"/>
    </row>
    <row r="615" spans="3:20" s="32" customFormat="1">
      <c r="C615" s="30"/>
      <c r="D615" s="30"/>
      <c r="E615" s="29"/>
      <c r="N615" s="76"/>
      <c r="O615" s="76"/>
      <c r="P615" s="76"/>
      <c r="R615" s="45"/>
      <c r="S615" s="45"/>
      <c r="T615" s="45"/>
    </row>
    <row r="616" spans="3:20" s="32" customFormat="1">
      <c r="C616" s="30"/>
      <c r="D616" s="30"/>
      <c r="E616" s="29"/>
      <c r="N616" s="76"/>
      <c r="O616" s="76"/>
      <c r="P616" s="76"/>
      <c r="R616" s="45"/>
      <c r="S616" s="45"/>
      <c r="T616" s="45"/>
    </row>
    <row r="617" spans="3:20" s="32" customFormat="1">
      <c r="C617" s="30"/>
      <c r="D617" s="30"/>
      <c r="E617" s="29"/>
      <c r="N617" s="76"/>
      <c r="O617" s="76"/>
      <c r="P617" s="76"/>
      <c r="R617" s="45"/>
      <c r="S617" s="45"/>
      <c r="T617" s="45"/>
    </row>
    <row r="618" spans="3:20" s="32" customFormat="1">
      <c r="C618" s="30"/>
      <c r="D618" s="30"/>
      <c r="E618" s="29"/>
      <c r="N618" s="76"/>
      <c r="O618" s="76"/>
      <c r="P618" s="76"/>
      <c r="R618" s="45"/>
      <c r="S618" s="45"/>
      <c r="T618" s="45"/>
    </row>
    <row r="619" spans="3:20" s="32" customFormat="1">
      <c r="C619" s="30"/>
      <c r="D619" s="30"/>
      <c r="E619" s="29"/>
      <c r="N619" s="76"/>
      <c r="O619" s="76"/>
      <c r="P619" s="76"/>
      <c r="R619" s="45"/>
      <c r="S619" s="45"/>
      <c r="T619" s="45"/>
    </row>
    <row r="620" spans="3:20" s="32" customFormat="1">
      <c r="C620" s="30"/>
      <c r="D620" s="30"/>
      <c r="E620" s="29"/>
      <c r="N620" s="76"/>
      <c r="O620" s="76"/>
      <c r="P620" s="76"/>
      <c r="R620" s="45"/>
      <c r="S620" s="45"/>
      <c r="T620" s="45"/>
    </row>
    <row r="621" spans="3:20" s="32" customFormat="1">
      <c r="C621" s="30"/>
      <c r="D621" s="30"/>
      <c r="E621" s="29"/>
      <c r="N621" s="76"/>
      <c r="O621" s="76"/>
      <c r="P621" s="76"/>
      <c r="R621" s="45"/>
      <c r="S621" s="45"/>
      <c r="T621" s="45"/>
    </row>
    <row r="622" spans="3:20" s="32" customFormat="1">
      <c r="C622" s="30"/>
      <c r="D622" s="30"/>
      <c r="E622" s="29"/>
      <c r="N622" s="76"/>
      <c r="O622" s="76"/>
      <c r="P622" s="76"/>
      <c r="R622" s="45"/>
      <c r="S622" s="45"/>
      <c r="T622" s="45"/>
    </row>
    <row r="623" spans="3:20" s="32" customFormat="1">
      <c r="C623" s="30"/>
      <c r="D623" s="30"/>
      <c r="E623" s="29"/>
      <c r="N623" s="76"/>
      <c r="O623" s="76"/>
      <c r="P623" s="76"/>
      <c r="R623" s="45"/>
      <c r="S623" s="45"/>
      <c r="T623" s="45"/>
    </row>
    <row r="624" spans="3:20" s="32" customFormat="1">
      <c r="C624" s="30"/>
      <c r="D624" s="30"/>
      <c r="E624" s="29"/>
      <c r="N624" s="76"/>
      <c r="O624" s="76"/>
      <c r="P624" s="76"/>
      <c r="R624" s="45"/>
      <c r="S624" s="45"/>
      <c r="T624" s="45"/>
    </row>
    <row r="625" spans="3:20" s="32" customFormat="1">
      <c r="C625" s="30"/>
      <c r="D625" s="30"/>
      <c r="E625" s="29"/>
      <c r="N625" s="76"/>
      <c r="O625" s="76"/>
      <c r="P625" s="76"/>
      <c r="R625" s="45"/>
      <c r="S625" s="45"/>
      <c r="T625" s="45"/>
    </row>
    <row r="626" spans="3:20" s="32" customFormat="1">
      <c r="C626" s="30"/>
      <c r="D626" s="30"/>
      <c r="E626" s="29"/>
      <c r="N626" s="76"/>
      <c r="O626" s="76"/>
      <c r="P626" s="76"/>
      <c r="R626" s="45"/>
      <c r="S626" s="45"/>
      <c r="T626" s="45"/>
    </row>
    <row r="627" spans="3:20" s="32" customFormat="1">
      <c r="C627" s="30"/>
      <c r="D627" s="30"/>
      <c r="E627" s="29"/>
      <c r="N627" s="76"/>
      <c r="O627" s="76"/>
      <c r="P627" s="76"/>
      <c r="R627" s="45"/>
      <c r="S627" s="45"/>
      <c r="T627" s="45"/>
    </row>
    <row r="628" spans="3:20" s="32" customFormat="1">
      <c r="C628" s="30"/>
      <c r="D628" s="30"/>
      <c r="E628" s="29"/>
      <c r="N628" s="76"/>
      <c r="O628" s="76"/>
      <c r="P628" s="76"/>
      <c r="R628" s="45"/>
      <c r="S628" s="45"/>
      <c r="T628" s="45"/>
    </row>
    <row r="629" spans="3:20" s="32" customFormat="1">
      <c r="C629" s="30"/>
      <c r="D629" s="30"/>
      <c r="E629" s="29"/>
      <c r="N629" s="76"/>
      <c r="O629" s="76"/>
      <c r="P629" s="76"/>
      <c r="R629" s="45"/>
      <c r="S629" s="45"/>
      <c r="T629" s="45"/>
    </row>
    <row r="630" spans="3:20" s="32" customFormat="1">
      <c r="C630" s="30"/>
      <c r="D630" s="30"/>
      <c r="E630" s="29"/>
      <c r="N630" s="76"/>
      <c r="O630" s="76"/>
      <c r="P630" s="76"/>
      <c r="R630" s="45"/>
      <c r="S630" s="45"/>
      <c r="T630" s="45"/>
    </row>
    <row r="631" spans="3:20" s="32" customFormat="1">
      <c r="C631" s="30"/>
      <c r="D631" s="30"/>
      <c r="E631" s="29"/>
      <c r="N631" s="76"/>
      <c r="O631" s="76"/>
      <c r="P631" s="76"/>
      <c r="R631" s="45"/>
      <c r="S631" s="45"/>
      <c r="T631" s="45"/>
    </row>
    <row r="632" spans="3:20" s="32" customFormat="1">
      <c r="C632" s="30"/>
      <c r="D632" s="30"/>
      <c r="E632" s="29"/>
      <c r="N632" s="76"/>
      <c r="O632" s="76"/>
      <c r="P632" s="76"/>
      <c r="R632" s="45"/>
      <c r="S632" s="45"/>
      <c r="T632" s="45"/>
    </row>
    <row r="633" spans="3:20" s="32" customFormat="1">
      <c r="C633" s="30"/>
      <c r="D633" s="30"/>
      <c r="E633" s="29"/>
      <c r="N633" s="76"/>
      <c r="O633" s="76"/>
      <c r="P633" s="76"/>
      <c r="R633" s="45"/>
      <c r="S633" s="45"/>
      <c r="T633" s="45"/>
    </row>
    <row r="634" spans="3:20" s="32" customFormat="1">
      <c r="C634" s="30"/>
      <c r="D634" s="30"/>
      <c r="E634" s="29"/>
      <c r="N634" s="76"/>
      <c r="O634" s="76"/>
      <c r="P634" s="76"/>
      <c r="R634" s="45"/>
      <c r="S634" s="45"/>
      <c r="T634" s="45"/>
    </row>
    <row r="635" spans="3:20" s="32" customFormat="1">
      <c r="C635" s="30"/>
      <c r="D635" s="30"/>
      <c r="E635" s="29"/>
      <c r="N635" s="76"/>
      <c r="O635" s="76"/>
      <c r="P635" s="76"/>
      <c r="R635" s="45"/>
      <c r="S635" s="45"/>
      <c r="T635" s="45"/>
    </row>
    <row r="636" spans="3:20" s="32" customFormat="1">
      <c r="C636" s="30"/>
      <c r="D636" s="30"/>
      <c r="E636" s="29"/>
      <c r="N636" s="76"/>
      <c r="O636" s="76"/>
      <c r="P636" s="76"/>
      <c r="R636" s="45"/>
      <c r="S636" s="45"/>
      <c r="T636" s="45"/>
    </row>
    <row r="637" spans="3:20" s="32" customFormat="1">
      <c r="C637" s="30"/>
      <c r="D637" s="30"/>
      <c r="E637" s="29"/>
      <c r="N637" s="76"/>
      <c r="O637" s="76"/>
      <c r="P637" s="76"/>
      <c r="R637" s="45"/>
      <c r="S637" s="45"/>
      <c r="T637" s="45"/>
    </row>
    <row r="638" spans="3:20" s="32" customFormat="1">
      <c r="C638" s="30"/>
      <c r="D638" s="30"/>
      <c r="E638" s="29"/>
      <c r="N638" s="76"/>
      <c r="O638" s="76"/>
      <c r="P638" s="76"/>
      <c r="R638" s="45"/>
      <c r="S638" s="45"/>
      <c r="T638" s="45"/>
    </row>
    <row r="639" spans="3:20" s="32" customFormat="1">
      <c r="C639" s="30"/>
      <c r="D639" s="30"/>
      <c r="E639" s="29"/>
      <c r="N639" s="76"/>
      <c r="O639" s="76"/>
      <c r="P639" s="76"/>
      <c r="R639" s="45"/>
      <c r="S639" s="45"/>
      <c r="T639" s="45"/>
    </row>
    <row r="640" spans="3:20" s="32" customFormat="1">
      <c r="C640" s="30"/>
      <c r="D640" s="30"/>
      <c r="E640" s="29"/>
      <c r="N640" s="76"/>
      <c r="O640" s="76"/>
      <c r="P640" s="76"/>
      <c r="R640" s="45"/>
      <c r="S640" s="45"/>
      <c r="T640" s="45"/>
    </row>
    <row r="641" spans="3:20" s="32" customFormat="1">
      <c r="C641" s="30"/>
      <c r="D641" s="30"/>
      <c r="E641" s="29"/>
      <c r="N641" s="76"/>
      <c r="O641" s="76"/>
      <c r="P641" s="76"/>
      <c r="R641" s="45"/>
      <c r="S641" s="45"/>
      <c r="T641" s="45"/>
    </row>
    <row r="642" spans="3:20" s="32" customFormat="1">
      <c r="C642" s="30"/>
      <c r="D642" s="30"/>
      <c r="E642" s="29"/>
      <c r="N642" s="76"/>
      <c r="O642" s="76"/>
      <c r="P642" s="76"/>
      <c r="R642" s="45"/>
      <c r="S642" s="45"/>
      <c r="T642" s="45"/>
    </row>
    <row r="643" spans="3:20" s="32" customFormat="1">
      <c r="C643" s="30"/>
      <c r="D643" s="30"/>
      <c r="E643" s="29"/>
      <c r="N643" s="76"/>
      <c r="O643" s="76"/>
      <c r="P643" s="76"/>
      <c r="R643" s="45"/>
      <c r="S643" s="45"/>
      <c r="T643" s="45"/>
    </row>
    <row r="644" spans="3:20" s="32" customFormat="1">
      <c r="C644" s="30"/>
      <c r="D644" s="30"/>
      <c r="E644" s="29"/>
      <c r="N644" s="76"/>
      <c r="O644" s="76"/>
      <c r="P644" s="76"/>
      <c r="R644" s="45"/>
      <c r="S644" s="45"/>
      <c r="T644" s="45"/>
    </row>
    <row r="645" spans="3:20" s="32" customFormat="1">
      <c r="C645" s="30"/>
      <c r="D645" s="30"/>
      <c r="E645" s="29"/>
      <c r="N645" s="76"/>
      <c r="O645" s="76"/>
      <c r="P645" s="76"/>
      <c r="R645" s="45"/>
      <c r="S645" s="45"/>
      <c r="T645" s="45"/>
    </row>
    <row r="646" spans="3:20" s="32" customFormat="1">
      <c r="C646" s="30"/>
      <c r="D646" s="30"/>
      <c r="E646" s="29"/>
      <c r="N646" s="76"/>
      <c r="O646" s="76"/>
      <c r="P646" s="76"/>
      <c r="R646" s="45"/>
      <c r="S646" s="45"/>
      <c r="T646" s="45"/>
    </row>
    <row r="647" spans="3:20" s="32" customFormat="1">
      <c r="C647" s="30"/>
      <c r="D647" s="30"/>
      <c r="E647" s="29"/>
      <c r="N647" s="76"/>
      <c r="O647" s="76"/>
      <c r="P647" s="76"/>
      <c r="R647" s="45"/>
      <c r="S647" s="45"/>
      <c r="T647" s="45"/>
    </row>
    <row r="648" spans="3:20" s="32" customFormat="1">
      <c r="C648" s="30"/>
      <c r="D648" s="30"/>
      <c r="E648" s="29"/>
      <c r="N648" s="76"/>
      <c r="O648" s="76"/>
      <c r="P648" s="76"/>
      <c r="R648" s="45"/>
      <c r="S648" s="45"/>
      <c r="T648" s="45"/>
    </row>
    <row r="649" spans="3:20" s="32" customFormat="1">
      <c r="C649" s="30"/>
      <c r="D649" s="30"/>
      <c r="E649" s="29"/>
      <c r="N649" s="76"/>
      <c r="O649" s="76"/>
      <c r="P649" s="76"/>
      <c r="R649" s="45"/>
      <c r="S649" s="45"/>
      <c r="T649" s="45"/>
    </row>
    <row r="650" spans="3:20" s="32" customFormat="1">
      <c r="C650" s="30"/>
      <c r="D650" s="30"/>
      <c r="E650" s="29"/>
      <c r="N650" s="76"/>
      <c r="O650" s="76"/>
      <c r="P650" s="76"/>
      <c r="R650" s="45"/>
      <c r="S650" s="45"/>
      <c r="T650" s="45"/>
    </row>
    <row r="651" spans="3:20" s="32" customFormat="1">
      <c r="C651" s="30"/>
      <c r="D651" s="30"/>
      <c r="E651" s="29"/>
      <c r="N651" s="76"/>
      <c r="O651" s="76"/>
      <c r="P651" s="76"/>
      <c r="R651" s="45"/>
      <c r="S651" s="45"/>
      <c r="T651" s="45"/>
    </row>
    <row r="652" spans="3:20" s="32" customFormat="1">
      <c r="C652" s="30"/>
      <c r="D652" s="30"/>
      <c r="E652" s="29"/>
      <c r="N652" s="76"/>
      <c r="O652" s="76"/>
      <c r="P652" s="76"/>
      <c r="R652" s="45"/>
      <c r="S652" s="45"/>
      <c r="T652" s="45"/>
    </row>
    <row r="653" spans="3:20" s="32" customFormat="1">
      <c r="C653" s="30"/>
      <c r="D653" s="30"/>
      <c r="E653" s="29"/>
      <c r="N653" s="76"/>
      <c r="O653" s="76"/>
      <c r="P653" s="76"/>
      <c r="R653" s="45"/>
      <c r="S653" s="45"/>
      <c r="T653" s="45"/>
    </row>
    <row r="654" spans="3:20" s="32" customFormat="1">
      <c r="C654" s="30"/>
      <c r="D654" s="30"/>
      <c r="E654" s="29"/>
      <c r="N654" s="76"/>
      <c r="O654" s="76"/>
      <c r="P654" s="76"/>
      <c r="R654" s="45"/>
      <c r="S654" s="45"/>
      <c r="T654" s="45"/>
    </row>
    <row r="655" spans="3:20" s="32" customFormat="1">
      <c r="C655" s="30"/>
      <c r="D655" s="30"/>
      <c r="E655" s="29"/>
      <c r="N655" s="76"/>
      <c r="O655" s="76"/>
      <c r="P655" s="76"/>
      <c r="R655" s="45"/>
      <c r="S655" s="45"/>
      <c r="T655" s="45"/>
    </row>
    <row r="656" spans="3:20" s="32" customFormat="1">
      <c r="C656" s="30"/>
      <c r="D656" s="30"/>
      <c r="E656" s="29"/>
      <c r="N656" s="76"/>
      <c r="O656" s="76"/>
      <c r="P656" s="76"/>
      <c r="R656" s="45"/>
      <c r="S656" s="45"/>
      <c r="T656" s="45"/>
    </row>
    <row r="657" spans="3:20" s="32" customFormat="1">
      <c r="C657" s="30"/>
      <c r="D657" s="30"/>
      <c r="E657" s="29"/>
      <c r="N657" s="76"/>
      <c r="O657" s="76"/>
      <c r="P657" s="76"/>
      <c r="R657" s="45"/>
      <c r="S657" s="45"/>
      <c r="T657" s="45"/>
    </row>
    <row r="658" spans="3:20" s="32" customFormat="1">
      <c r="C658" s="30"/>
      <c r="D658" s="30"/>
      <c r="E658" s="29"/>
      <c r="N658" s="76"/>
      <c r="O658" s="76"/>
      <c r="P658" s="76"/>
      <c r="R658" s="45"/>
      <c r="S658" s="45"/>
      <c r="T658" s="45"/>
    </row>
    <row r="659" spans="3:20" s="32" customFormat="1">
      <c r="C659" s="30"/>
      <c r="D659" s="30"/>
      <c r="E659" s="29"/>
      <c r="N659" s="76"/>
      <c r="O659" s="76"/>
      <c r="P659" s="76"/>
      <c r="R659" s="45"/>
      <c r="S659" s="45"/>
      <c r="T659" s="45"/>
    </row>
    <row r="660" spans="3:20" s="32" customFormat="1">
      <c r="C660" s="30"/>
      <c r="D660" s="30"/>
      <c r="E660" s="29"/>
      <c r="N660" s="76"/>
      <c r="O660" s="76"/>
      <c r="P660" s="76"/>
      <c r="R660" s="45"/>
      <c r="S660" s="45"/>
      <c r="T660" s="45"/>
    </row>
    <row r="661" spans="3:20" s="32" customFormat="1">
      <c r="C661" s="30"/>
      <c r="D661" s="30"/>
      <c r="E661" s="29"/>
      <c r="N661" s="76"/>
      <c r="O661" s="76"/>
      <c r="P661" s="76"/>
      <c r="R661" s="45"/>
      <c r="S661" s="45"/>
      <c r="T661" s="45"/>
    </row>
    <row r="662" spans="3:20" s="32" customFormat="1">
      <c r="C662" s="30"/>
      <c r="D662" s="30"/>
      <c r="E662" s="29"/>
      <c r="N662" s="76"/>
      <c r="O662" s="76"/>
      <c r="P662" s="76"/>
      <c r="R662" s="45"/>
      <c r="S662" s="45"/>
      <c r="T662" s="45"/>
    </row>
    <row r="663" spans="3:20" s="32" customFormat="1">
      <c r="C663" s="30"/>
      <c r="D663" s="30"/>
      <c r="E663" s="29"/>
      <c r="N663" s="76"/>
      <c r="O663" s="76"/>
      <c r="P663" s="76"/>
      <c r="R663" s="45"/>
      <c r="S663" s="45"/>
      <c r="T663" s="45"/>
    </row>
    <row r="664" spans="3:20" s="32" customFormat="1">
      <c r="C664" s="30"/>
      <c r="D664" s="30"/>
      <c r="E664" s="29"/>
      <c r="N664" s="76"/>
      <c r="O664" s="76"/>
      <c r="P664" s="76"/>
      <c r="R664" s="45"/>
      <c r="S664" s="45"/>
      <c r="T664" s="45"/>
    </row>
    <row r="665" spans="3:20" s="32" customFormat="1">
      <c r="C665" s="30"/>
      <c r="D665" s="30"/>
      <c r="E665" s="29"/>
      <c r="N665" s="76"/>
      <c r="O665" s="76"/>
      <c r="P665" s="76"/>
      <c r="R665" s="45"/>
      <c r="S665" s="45"/>
      <c r="T665" s="45"/>
    </row>
    <row r="666" spans="3:20" s="32" customFormat="1">
      <c r="C666" s="30"/>
      <c r="D666" s="30"/>
      <c r="E666" s="29"/>
      <c r="N666" s="76"/>
      <c r="O666" s="76"/>
      <c r="P666" s="76"/>
      <c r="R666" s="45"/>
      <c r="S666" s="45"/>
      <c r="T666" s="45"/>
    </row>
    <row r="667" spans="3:20" s="32" customFormat="1">
      <c r="C667" s="30"/>
      <c r="D667" s="30"/>
      <c r="E667" s="29"/>
      <c r="N667" s="76"/>
      <c r="O667" s="76"/>
      <c r="P667" s="76"/>
      <c r="R667" s="45"/>
      <c r="S667" s="45"/>
      <c r="T667" s="45"/>
    </row>
    <row r="668" spans="3:20" s="32" customFormat="1">
      <c r="C668" s="30"/>
      <c r="D668" s="30"/>
      <c r="E668" s="29"/>
      <c r="N668" s="76"/>
      <c r="O668" s="76"/>
      <c r="P668" s="76"/>
      <c r="R668" s="45"/>
      <c r="S668" s="45"/>
      <c r="T668" s="45"/>
    </row>
    <row r="669" spans="3:20" s="32" customFormat="1">
      <c r="C669" s="30"/>
      <c r="D669" s="30"/>
      <c r="E669" s="29"/>
      <c r="N669" s="76"/>
      <c r="O669" s="76"/>
      <c r="P669" s="76"/>
      <c r="R669" s="45"/>
      <c r="S669" s="45"/>
      <c r="T669" s="45"/>
    </row>
    <row r="670" spans="3:20" s="32" customFormat="1">
      <c r="C670" s="30"/>
      <c r="D670" s="30"/>
      <c r="E670" s="29"/>
      <c r="N670" s="76"/>
      <c r="O670" s="76"/>
      <c r="P670" s="76"/>
      <c r="R670" s="45"/>
      <c r="S670" s="45"/>
      <c r="T670" s="45"/>
    </row>
    <row r="671" spans="3:20" s="32" customFormat="1">
      <c r="C671" s="30"/>
      <c r="D671" s="30"/>
      <c r="E671" s="29"/>
      <c r="N671" s="76"/>
      <c r="O671" s="76"/>
      <c r="P671" s="76"/>
      <c r="R671" s="45"/>
      <c r="S671" s="45"/>
      <c r="T671" s="45"/>
    </row>
    <row r="672" spans="3:20" s="32" customFormat="1">
      <c r="C672" s="30"/>
      <c r="D672" s="30"/>
      <c r="E672" s="29"/>
      <c r="N672" s="76"/>
      <c r="O672" s="76"/>
      <c r="P672" s="76"/>
      <c r="R672" s="45"/>
      <c r="S672" s="45"/>
      <c r="T672" s="45"/>
    </row>
    <row r="673" spans="3:20" s="32" customFormat="1">
      <c r="C673" s="30"/>
      <c r="D673" s="30"/>
      <c r="E673" s="29"/>
      <c r="N673" s="76"/>
      <c r="O673" s="76"/>
      <c r="P673" s="76"/>
      <c r="R673" s="45"/>
      <c r="S673" s="45"/>
      <c r="T673" s="45"/>
    </row>
    <row r="674" spans="3:20" s="32" customFormat="1">
      <c r="C674" s="30"/>
      <c r="D674" s="30"/>
      <c r="E674" s="29"/>
      <c r="N674" s="76"/>
      <c r="O674" s="76"/>
      <c r="P674" s="76"/>
      <c r="R674" s="45"/>
      <c r="S674" s="45"/>
      <c r="T674" s="45"/>
    </row>
    <row r="675" spans="3:20" s="32" customFormat="1">
      <c r="C675" s="30"/>
      <c r="D675" s="30"/>
      <c r="E675" s="29"/>
      <c r="N675" s="76"/>
      <c r="O675" s="76"/>
      <c r="P675" s="76"/>
      <c r="R675" s="45"/>
      <c r="S675" s="45"/>
      <c r="T675" s="45"/>
    </row>
    <row r="676" spans="3:20" s="32" customFormat="1">
      <c r="C676" s="30"/>
      <c r="D676" s="30"/>
      <c r="E676" s="29"/>
      <c r="N676" s="76"/>
      <c r="O676" s="76"/>
      <c r="P676" s="76"/>
      <c r="R676" s="45"/>
      <c r="S676" s="45"/>
      <c r="T676" s="45"/>
    </row>
    <row r="677" spans="3:20" s="32" customFormat="1">
      <c r="C677" s="30"/>
      <c r="D677" s="30"/>
      <c r="E677" s="29"/>
      <c r="N677" s="76"/>
      <c r="O677" s="76"/>
      <c r="P677" s="76"/>
      <c r="R677" s="45"/>
      <c r="S677" s="45"/>
      <c r="T677" s="45"/>
    </row>
    <row r="678" spans="3:20" s="32" customFormat="1">
      <c r="C678" s="30"/>
      <c r="D678" s="30"/>
      <c r="E678" s="29"/>
      <c r="N678" s="76"/>
      <c r="O678" s="76"/>
      <c r="P678" s="76"/>
      <c r="R678" s="45"/>
      <c r="S678" s="45"/>
      <c r="T678" s="45"/>
    </row>
    <row r="679" spans="3:20" s="32" customFormat="1">
      <c r="C679" s="30"/>
      <c r="D679" s="30"/>
      <c r="E679" s="29"/>
      <c r="N679" s="76"/>
      <c r="O679" s="76"/>
      <c r="P679" s="76"/>
      <c r="R679" s="45"/>
      <c r="S679" s="45"/>
      <c r="T679" s="45"/>
    </row>
    <row r="680" spans="3:20" s="32" customFormat="1">
      <c r="C680" s="30"/>
      <c r="D680" s="30"/>
      <c r="E680" s="29"/>
      <c r="N680" s="76"/>
      <c r="O680" s="76"/>
      <c r="P680" s="76"/>
      <c r="R680" s="45"/>
      <c r="S680" s="45"/>
      <c r="T680" s="45"/>
    </row>
    <row r="681" spans="3:20" s="32" customFormat="1">
      <c r="C681" s="30"/>
      <c r="D681" s="30"/>
      <c r="E681" s="29"/>
      <c r="N681" s="76"/>
      <c r="O681" s="76"/>
      <c r="P681" s="76"/>
      <c r="R681" s="45"/>
      <c r="S681" s="45"/>
      <c r="T681" s="45"/>
    </row>
    <row r="682" spans="3:20" s="32" customFormat="1">
      <c r="C682" s="30"/>
      <c r="D682" s="30"/>
      <c r="E682" s="29"/>
      <c r="N682" s="76"/>
      <c r="O682" s="76"/>
      <c r="P682" s="76"/>
      <c r="R682" s="45"/>
      <c r="S682" s="45"/>
      <c r="T682" s="45"/>
    </row>
    <row r="683" spans="3:20" s="32" customFormat="1">
      <c r="C683" s="30"/>
      <c r="D683" s="30"/>
      <c r="E683" s="29"/>
      <c r="N683" s="76"/>
      <c r="O683" s="76"/>
      <c r="P683" s="76"/>
      <c r="R683" s="45"/>
      <c r="S683" s="45"/>
      <c r="T683" s="45"/>
    </row>
    <row r="684" spans="3:20" s="32" customFormat="1">
      <c r="C684" s="30"/>
      <c r="D684" s="30"/>
      <c r="E684" s="29"/>
      <c r="N684" s="76"/>
      <c r="O684" s="76"/>
      <c r="P684" s="76"/>
      <c r="R684" s="45"/>
      <c r="S684" s="45"/>
      <c r="T684" s="45"/>
    </row>
    <row r="685" spans="3:20" s="32" customFormat="1">
      <c r="C685" s="30"/>
      <c r="D685" s="30"/>
      <c r="E685" s="29"/>
      <c r="N685" s="76"/>
      <c r="O685" s="76"/>
      <c r="P685" s="76"/>
      <c r="R685" s="45"/>
      <c r="S685" s="45"/>
      <c r="T685" s="45"/>
    </row>
    <row r="686" spans="3:20" s="32" customFormat="1">
      <c r="C686" s="30"/>
      <c r="D686" s="30"/>
      <c r="E686" s="29"/>
      <c r="N686" s="76"/>
      <c r="O686" s="76"/>
      <c r="P686" s="76"/>
      <c r="R686" s="45"/>
      <c r="S686" s="45"/>
      <c r="T686" s="45"/>
    </row>
    <row r="687" spans="3:20" s="32" customFormat="1">
      <c r="C687" s="30"/>
      <c r="D687" s="30"/>
      <c r="E687" s="29"/>
      <c r="N687" s="76"/>
      <c r="O687" s="76"/>
      <c r="P687" s="76"/>
      <c r="R687" s="45"/>
      <c r="S687" s="45"/>
      <c r="T687" s="45"/>
    </row>
    <row r="688" spans="3:20" s="32" customFormat="1">
      <c r="C688" s="30"/>
      <c r="D688" s="30"/>
      <c r="E688" s="29"/>
      <c r="N688" s="76"/>
      <c r="O688" s="76"/>
      <c r="P688" s="76"/>
      <c r="R688" s="45"/>
      <c r="S688" s="45"/>
      <c r="T688" s="45"/>
    </row>
    <row r="689" spans="3:20" s="32" customFormat="1">
      <c r="C689" s="30"/>
      <c r="D689" s="30"/>
      <c r="E689" s="29"/>
      <c r="N689" s="76"/>
      <c r="O689" s="76"/>
      <c r="P689" s="76"/>
      <c r="R689" s="45"/>
      <c r="S689" s="45"/>
      <c r="T689" s="45"/>
    </row>
    <row r="690" spans="3:20" s="32" customFormat="1">
      <c r="C690" s="30"/>
      <c r="D690" s="30"/>
      <c r="E690" s="29"/>
      <c r="N690" s="76"/>
      <c r="O690" s="76"/>
      <c r="P690" s="76"/>
      <c r="R690" s="45"/>
      <c r="S690" s="45"/>
      <c r="T690" s="45"/>
    </row>
    <row r="691" spans="3:20" s="32" customFormat="1">
      <c r="C691" s="30"/>
      <c r="D691" s="30"/>
      <c r="E691" s="29"/>
      <c r="N691" s="76"/>
      <c r="O691" s="76"/>
      <c r="P691" s="76"/>
      <c r="R691" s="45"/>
      <c r="S691" s="45"/>
      <c r="T691" s="45"/>
    </row>
    <row r="692" spans="3:20" s="32" customFormat="1">
      <c r="C692" s="30"/>
      <c r="D692" s="30"/>
      <c r="E692" s="29"/>
      <c r="N692" s="76"/>
      <c r="O692" s="76"/>
      <c r="P692" s="76"/>
      <c r="R692" s="45"/>
      <c r="S692" s="45"/>
      <c r="T692" s="45"/>
    </row>
    <row r="693" spans="3:20" s="32" customFormat="1">
      <c r="C693" s="30"/>
      <c r="D693" s="30"/>
      <c r="E693" s="29"/>
      <c r="N693" s="76"/>
      <c r="O693" s="76"/>
      <c r="P693" s="76"/>
      <c r="R693" s="45"/>
      <c r="S693" s="45"/>
      <c r="T693" s="45"/>
    </row>
    <row r="694" spans="3:20" s="32" customFormat="1">
      <c r="C694" s="30"/>
      <c r="D694" s="30"/>
      <c r="E694" s="29"/>
      <c r="N694" s="76"/>
      <c r="O694" s="76"/>
      <c r="P694" s="76"/>
      <c r="R694" s="45"/>
      <c r="S694" s="45"/>
      <c r="T694" s="45"/>
    </row>
    <row r="695" spans="3:20" s="32" customFormat="1">
      <c r="C695" s="30"/>
      <c r="D695" s="30"/>
      <c r="E695" s="29"/>
      <c r="N695" s="76"/>
      <c r="O695" s="76"/>
      <c r="P695" s="76"/>
      <c r="R695" s="45"/>
      <c r="S695" s="45"/>
      <c r="T695" s="45"/>
    </row>
    <row r="696" spans="3:20" s="32" customFormat="1">
      <c r="C696" s="30"/>
      <c r="D696" s="30"/>
      <c r="E696" s="29"/>
      <c r="N696" s="76"/>
      <c r="O696" s="76"/>
      <c r="P696" s="76"/>
      <c r="R696" s="45"/>
      <c r="S696" s="45"/>
      <c r="T696" s="45"/>
    </row>
    <row r="697" spans="3:20" s="32" customFormat="1">
      <c r="C697" s="30"/>
      <c r="D697" s="30"/>
      <c r="E697" s="29"/>
      <c r="N697" s="76"/>
      <c r="O697" s="76"/>
      <c r="P697" s="76"/>
      <c r="R697" s="45"/>
      <c r="S697" s="45"/>
      <c r="T697" s="45"/>
    </row>
    <row r="698" spans="3:20" s="32" customFormat="1">
      <c r="C698" s="30"/>
      <c r="D698" s="30"/>
      <c r="E698" s="29"/>
      <c r="N698" s="76"/>
      <c r="O698" s="76"/>
      <c r="P698" s="76"/>
      <c r="R698" s="45"/>
      <c r="S698" s="45"/>
      <c r="T698" s="45"/>
    </row>
    <row r="699" spans="3:20" s="32" customFormat="1">
      <c r="C699" s="30"/>
      <c r="D699" s="30"/>
      <c r="E699" s="29"/>
      <c r="N699" s="76"/>
      <c r="O699" s="76"/>
      <c r="P699" s="76"/>
      <c r="R699" s="45"/>
      <c r="S699" s="45"/>
      <c r="T699" s="45"/>
    </row>
    <row r="700" spans="3:20" s="32" customFormat="1">
      <c r="C700" s="30"/>
      <c r="D700" s="30"/>
      <c r="E700" s="29"/>
      <c r="N700" s="76"/>
      <c r="O700" s="76"/>
      <c r="P700" s="76"/>
      <c r="R700" s="45"/>
      <c r="S700" s="45"/>
      <c r="T700" s="45"/>
    </row>
    <row r="701" spans="3:20" s="32" customFormat="1">
      <c r="C701" s="30"/>
      <c r="D701" s="30"/>
      <c r="E701" s="29"/>
      <c r="N701" s="76"/>
      <c r="O701" s="76"/>
      <c r="P701" s="76"/>
      <c r="R701" s="45"/>
      <c r="S701" s="45"/>
      <c r="T701" s="45"/>
    </row>
    <row r="702" spans="3:20" s="32" customFormat="1">
      <c r="C702" s="30"/>
      <c r="D702" s="30"/>
      <c r="E702" s="29"/>
      <c r="N702" s="76"/>
      <c r="O702" s="76"/>
      <c r="P702" s="76"/>
      <c r="R702" s="45"/>
      <c r="S702" s="45"/>
      <c r="T702" s="45"/>
    </row>
    <row r="703" spans="3:20" s="32" customFormat="1">
      <c r="C703" s="30"/>
      <c r="D703" s="30"/>
      <c r="E703" s="29"/>
      <c r="N703" s="76"/>
      <c r="O703" s="76"/>
      <c r="P703" s="76"/>
      <c r="R703" s="45"/>
      <c r="S703" s="45"/>
      <c r="T703" s="45"/>
    </row>
    <row r="704" spans="3:20" s="32" customFormat="1">
      <c r="C704" s="30"/>
      <c r="D704" s="30"/>
      <c r="E704" s="29"/>
      <c r="N704" s="76"/>
      <c r="O704" s="76"/>
      <c r="P704" s="76"/>
      <c r="R704" s="45"/>
      <c r="S704" s="45"/>
      <c r="T704" s="45"/>
    </row>
    <row r="705" spans="3:20" s="32" customFormat="1">
      <c r="C705" s="30"/>
      <c r="D705" s="30"/>
      <c r="E705" s="29"/>
      <c r="N705" s="76"/>
      <c r="O705" s="76"/>
      <c r="P705" s="76"/>
      <c r="R705" s="45"/>
      <c r="S705" s="45"/>
      <c r="T705" s="45"/>
    </row>
    <row r="706" spans="3:20" s="32" customFormat="1">
      <c r="C706" s="30"/>
      <c r="D706" s="30"/>
      <c r="E706" s="29"/>
      <c r="N706" s="76"/>
      <c r="O706" s="76"/>
      <c r="P706" s="76"/>
      <c r="R706" s="45"/>
      <c r="S706" s="45"/>
      <c r="T706" s="45"/>
    </row>
    <row r="707" spans="3:20" s="32" customFormat="1">
      <c r="C707" s="30"/>
      <c r="D707" s="30"/>
      <c r="E707" s="29"/>
      <c r="N707" s="76"/>
      <c r="O707" s="76"/>
      <c r="P707" s="76"/>
      <c r="R707" s="45"/>
      <c r="S707" s="45"/>
      <c r="T707" s="45"/>
    </row>
    <row r="708" spans="3:20" s="32" customFormat="1">
      <c r="C708" s="30"/>
      <c r="D708" s="30"/>
      <c r="E708" s="29"/>
      <c r="N708" s="76"/>
      <c r="O708" s="76"/>
      <c r="P708" s="76"/>
      <c r="R708" s="45"/>
      <c r="S708" s="45"/>
      <c r="T708" s="45"/>
    </row>
    <row r="709" spans="3:20" s="32" customFormat="1">
      <c r="C709" s="30"/>
      <c r="D709" s="30"/>
      <c r="E709" s="29"/>
      <c r="N709" s="76"/>
      <c r="O709" s="76"/>
      <c r="P709" s="76"/>
      <c r="R709" s="45"/>
      <c r="S709" s="45"/>
      <c r="T709" s="45"/>
    </row>
    <row r="710" spans="3:20" s="32" customFormat="1">
      <c r="C710" s="30"/>
      <c r="D710" s="30"/>
      <c r="E710" s="29"/>
      <c r="N710" s="76"/>
      <c r="O710" s="76"/>
      <c r="P710" s="76"/>
      <c r="R710" s="45"/>
      <c r="S710" s="45"/>
      <c r="T710" s="45"/>
    </row>
    <row r="711" spans="3:20" s="32" customFormat="1">
      <c r="C711" s="30"/>
      <c r="D711" s="30"/>
      <c r="E711" s="29"/>
      <c r="N711" s="76"/>
      <c r="O711" s="76"/>
      <c r="P711" s="76"/>
      <c r="R711" s="45"/>
      <c r="S711" s="45"/>
      <c r="T711" s="45"/>
    </row>
    <row r="712" spans="3:20" s="32" customFormat="1">
      <c r="C712" s="30"/>
      <c r="D712" s="30"/>
      <c r="E712" s="29"/>
      <c r="N712" s="76"/>
      <c r="O712" s="76"/>
      <c r="P712" s="76"/>
      <c r="R712" s="45"/>
      <c r="S712" s="45"/>
      <c r="T712" s="45"/>
    </row>
    <row r="713" spans="3:20" s="32" customFormat="1">
      <c r="C713" s="30"/>
      <c r="D713" s="30"/>
      <c r="E713" s="29"/>
      <c r="N713" s="76"/>
      <c r="O713" s="76"/>
      <c r="P713" s="76"/>
      <c r="R713" s="45"/>
      <c r="S713" s="45"/>
      <c r="T713" s="45"/>
    </row>
    <row r="714" spans="3:20" s="32" customFormat="1">
      <c r="C714" s="30"/>
      <c r="D714" s="30"/>
      <c r="E714" s="29"/>
      <c r="N714" s="76"/>
      <c r="O714" s="76"/>
      <c r="P714" s="76"/>
      <c r="R714" s="45"/>
      <c r="S714" s="45"/>
      <c r="T714" s="45"/>
    </row>
    <row r="715" spans="3:20" s="32" customFormat="1">
      <c r="C715" s="30"/>
      <c r="D715" s="30"/>
      <c r="E715" s="29"/>
      <c r="N715" s="76"/>
      <c r="O715" s="76"/>
      <c r="P715" s="76"/>
      <c r="R715" s="45"/>
      <c r="S715" s="45"/>
      <c r="T715" s="45"/>
    </row>
    <row r="716" spans="3:20" s="32" customFormat="1">
      <c r="C716" s="30"/>
      <c r="D716" s="30"/>
      <c r="E716" s="29"/>
      <c r="N716" s="76"/>
      <c r="O716" s="76"/>
      <c r="P716" s="76"/>
      <c r="R716" s="45"/>
      <c r="S716" s="45"/>
      <c r="T716" s="45"/>
    </row>
    <row r="717" spans="3:20" s="32" customFormat="1">
      <c r="C717" s="30"/>
      <c r="D717" s="30"/>
      <c r="E717" s="29"/>
      <c r="N717" s="76"/>
      <c r="O717" s="76"/>
      <c r="P717" s="76"/>
      <c r="R717" s="45"/>
      <c r="S717" s="45"/>
      <c r="T717" s="45"/>
    </row>
    <row r="718" spans="3:20" s="32" customFormat="1">
      <c r="C718" s="30"/>
      <c r="D718" s="30"/>
      <c r="E718" s="29"/>
      <c r="N718" s="76"/>
      <c r="O718" s="76"/>
      <c r="P718" s="76"/>
      <c r="R718" s="45"/>
      <c r="S718" s="45"/>
      <c r="T718" s="45"/>
    </row>
    <row r="719" spans="3:20" s="32" customFormat="1">
      <c r="C719" s="30"/>
      <c r="D719" s="30"/>
      <c r="E719" s="29"/>
      <c r="N719" s="76"/>
      <c r="O719" s="76"/>
      <c r="P719" s="76"/>
      <c r="R719" s="45"/>
      <c r="S719" s="45"/>
      <c r="T719" s="45"/>
    </row>
    <row r="720" spans="3:20" s="32" customFormat="1">
      <c r="C720" s="30"/>
      <c r="D720" s="30"/>
      <c r="E720" s="29"/>
      <c r="N720" s="76"/>
      <c r="O720" s="76"/>
      <c r="P720" s="76"/>
      <c r="R720" s="45"/>
      <c r="S720" s="45"/>
      <c r="T720" s="45"/>
    </row>
    <row r="721" spans="3:20" s="32" customFormat="1">
      <c r="C721" s="30"/>
      <c r="D721" s="30"/>
      <c r="E721" s="29"/>
      <c r="N721" s="76"/>
      <c r="O721" s="76"/>
      <c r="P721" s="76"/>
      <c r="R721" s="45"/>
      <c r="S721" s="45"/>
      <c r="T721" s="45"/>
    </row>
    <row r="722" spans="3:20" s="32" customFormat="1">
      <c r="C722" s="30"/>
      <c r="D722" s="30"/>
      <c r="E722" s="29"/>
      <c r="N722" s="76"/>
      <c r="O722" s="76"/>
      <c r="P722" s="76"/>
      <c r="R722" s="45"/>
      <c r="S722" s="45"/>
      <c r="T722" s="45"/>
    </row>
    <row r="723" spans="3:20" s="32" customFormat="1">
      <c r="C723" s="30"/>
      <c r="D723" s="30"/>
      <c r="E723" s="29"/>
      <c r="N723" s="76"/>
      <c r="O723" s="76"/>
      <c r="P723" s="76"/>
      <c r="R723" s="45"/>
      <c r="S723" s="45"/>
      <c r="T723" s="45"/>
    </row>
    <row r="724" spans="3:20" s="32" customFormat="1">
      <c r="C724" s="30"/>
      <c r="D724" s="30"/>
      <c r="E724" s="29"/>
      <c r="N724" s="76"/>
      <c r="O724" s="76"/>
      <c r="P724" s="76"/>
      <c r="R724" s="45"/>
      <c r="S724" s="45"/>
      <c r="T724" s="45"/>
    </row>
    <row r="725" spans="3:20" s="32" customFormat="1">
      <c r="C725" s="30"/>
      <c r="D725" s="30"/>
      <c r="E725" s="29"/>
      <c r="N725" s="76"/>
      <c r="O725" s="76"/>
      <c r="P725" s="76"/>
      <c r="R725" s="45"/>
      <c r="S725" s="45"/>
      <c r="T725" s="45"/>
    </row>
    <row r="726" spans="3:20" s="32" customFormat="1">
      <c r="C726" s="30"/>
      <c r="D726" s="30"/>
      <c r="E726" s="29"/>
      <c r="N726" s="76"/>
      <c r="O726" s="76"/>
      <c r="P726" s="76"/>
      <c r="R726" s="45"/>
      <c r="S726" s="45"/>
      <c r="T726" s="45"/>
    </row>
    <row r="727" spans="3:20" s="32" customFormat="1">
      <c r="C727" s="30"/>
      <c r="D727" s="30"/>
      <c r="E727" s="29"/>
      <c r="N727" s="76"/>
      <c r="O727" s="76"/>
      <c r="P727" s="76"/>
      <c r="R727" s="45"/>
      <c r="S727" s="45"/>
      <c r="T727" s="45"/>
    </row>
    <row r="728" spans="3:20" s="32" customFormat="1">
      <c r="C728" s="30"/>
      <c r="D728" s="30"/>
      <c r="E728" s="29"/>
      <c r="N728" s="76"/>
      <c r="O728" s="76"/>
      <c r="P728" s="76"/>
      <c r="R728" s="45"/>
      <c r="S728" s="45"/>
      <c r="T728" s="45"/>
    </row>
    <row r="729" spans="3:20" s="32" customFormat="1">
      <c r="C729" s="30"/>
      <c r="D729" s="30"/>
      <c r="E729" s="29"/>
      <c r="N729" s="76"/>
      <c r="O729" s="76"/>
      <c r="P729" s="76"/>
      <c r="R729" s="45"/>
      <c r="S729" s="45"/>
      <c r="T729" s="45"/>
    </row>
    <row r="730" spans="3:20" s="32" customFormat="1">
      <c r="C730" s="30"/>
      <c r="D730" s="30"/>
      <c r="E730" s="29"/>
      <c r="N730" s="76"/>
      <c r="O730" s="76"/>
      <c r="P730" s="76"/>
      <c r="R730" s="45"/>
      <c r="S730" s="45"/>
      <c r="T730" s="45"/>
    </row>
    <row r="731" spans="3:20" s="32" customFormat="1">
      <c r="C731" s="30"/>
      <c r="D731" s="30"/>
      <c r="E731" s="29"/>
      <c r="N731" s="76"/>
      <c r="O731" s="76"/>
      <c r="P731" s="76"/>
      <c r="R731" s="45"/>
      <c r="S731" s="45"/>
      <c r="T731" s="45"/>
    </row>
    <row r="732" spans="3:20" s="32" customFormat="1">
      <c r="C732" s="30"/>
      <c r="D732" s="30"/>
      <c r="E732" s="29"/>
      <c r="N732" s="76"/>
      <c r="O732" s="76"/>
      <c r="P732" s="76"/>
      <c r="R732" s="45"/>
      <c r="S732" s="45"/>
      <c r="T732" s="45"/>
    </row>
    <row r="733" spans="3:20" s="32" customFormat="1">
      <c r="C733" s="30"/>
      <c r="D733" s="30"/>
      <c r="E733" s="29"/>
      <c r="N733" s="76"/>
      <c r="O733" s="76"/>
      <c r="P733" s="76"/>
      <c r="R733" s="45"/>
      <c r="S733" s="45"/>
      <c r="T733" s="45"/>
    </row>
    <row r="734" spans="3:20" s="32" customFormat="1">
      <c r="C734" s="30"/>
      <c r="D734" s="30"/>
      <c r="E734" s="29"/>
      <c r="N734" s="76"/>
      <c r="O734" s="76"/>
      <c r="P734" s="76"/>
      <c r="R734" s="45"/>
      <c r="S734" s="45"/>
      <c r="T734" s="45"/>
    </row>
    <row r="735" spans="3:20" s="32" customFormat="1">
      <c r="C735" s="30"/>
      <c r="D735" s="30"/>
      <c r="E735" s="29"/>
      <c r="N735" s="76"/>
      <c r="O735" s="76"/>
      <c r="P735" s="76"/>
      <c r="R735" s="45"/>
      <c r="S735" s="45"/>
      <c r="T735" s="45"/>
    </row>
    <row r="736" spans="3:20" s="32" customFormat="1">
      <c r="C736" s="30"/>
      <c r="D736" s="30"/>
      <c r="E736" s="29"/>
      <c r="N736" s="76"/>
      <c r="O736" s="76"/>
      <c r="P736" s="76"/>
      <c r="R736" s="45"/>
      <c r="S736" s="45"/>
      <c r="T736" s="45"/>
    </row>
    <row r="737" spans="3:20" s="32" customFormat="1">
      <c r="C737" s="30"/>
      <c r="D737" s="30"/>
      <c r="E737" s="29"/>
      <c r="N737" s="76"/>
      <c r="O737" s="76"/>
      <c r="P737" s="76"/>
      <c r="R737" s="45"/>
      <c r="S737" s="45"/>
      <c r="T737" s="45"/>
    </row>
    <row r="738" spans="3:20" s="32" customFormat="1">
      <c r="C738" s="30"/>
      <c r="D738" s="30"/>
      <c r="E738" s="29"/>
      <c r="N738" s="76"/>
      <c r="O738" s="76"/>
      <c r="P738" s="76"/>
      <c r="R738" s="45"/>
      <c r="S738" s="45"/>
      <c r="T738" s="45"/>
    </row>
    <row r="739" spans="3:20" s="32" customFormat="1">
      <c r="C739" s="30"/>
      <c r="D739" s="30"/>
      <c r="E739" s="29"/>
      <c r="N739" s="76"/>
      <c r="O739" s="76"/>
      <c r="P739" s="76"/>
      <c r="R739" s="45"/>
      <c r="S739" s="45"/>
      <c r="T739" s="45"/>
    </row>
    <row r="740" spans="3:20" s="32" customFormat="1">
      <c r="C740" s="30"/>
      <c r="D740" s="30"/>
      <c r="E740" s="29"/>
      <c r="N740" s="76"/>
      <c r="O740" s="76"/>
      <c r="P740" s="76"/>
      <c r="R740" s="45"/>
      <c r="S740" s="45"/>
      <c r="T740" s="45"/>
    </row>
    <row r="741" spans="3:20" s="32" customFormat="1">
      <c r="C741" s="30"/>
      <c r="D741" s="30"/>
      <c r="E741" s="29"/>
      <c r="N741" s="76"/>
      <c r="O741" s="76"/>
      <c r="P741" s="76"/>
      <c r="R741" s="45"/>
      <c r="S741" s="45"/>
      <c r="T741" s="45"/>
    </row>
    <row r="742" spans="3:20" s="32" customFormat="1">
      <c r="C742" s="30"/>
      <c r="D742" s="30"/>
      <c r="E742" s="29"/>
      <c r="N742" s="76"/>
      <c r="O742" s="76"/>
      <c r="P742" s="76"/>
      <c r="R742" s="45"/>
      <c r="S742" s="45"/>
      <c r="T742" s="45"/>
    </row>
    <row r="743" spans="3:20" s="32" customFormat="1">
      <c r="C743" s="30"/>
      <c r="D743" s="30"/>
      <c r="E743" s="29"/>
      <c r="N743" s="76"/>
      <c r="O743" s="76"/>
      <c r="P743" s="76"/>
      <c r="R743" s="45"/>
      <c r="S743" s="45"/>
      <c r="T743" s="45"/>
    </row>
    <row r="744" spans="3:20" s="32" customFormat="1">
      <c r="C744" s="30"/>
      <c r="D744" s="30"/>
      <c r="E744" s="29"/>
      <c r="N744" s="76"/>
      <c r="O744" s="76"/>
      <c r="P744" s="76"/>
      <c r="R744" s="45"/>
      <c r="S744" s="45"/>
      <c r="T744" s="45"/>
    </row>
    <row r="745" spans="3:20" s="32" customFormat="1">
      <c r="C745" s="30"/>
      <c r="D745" s="30"/>
      <c r="E745" s="29"/>
      <c r="N745" s="76"/>
      <c r="O745" s="76"/>
      <c r="P745" s="76"/>
      <c r="R745" s="45"/>
      <c r="S745" s="45"/>
      <c r="T745" s="45"/>
    </row>
    <row r="746" spans="3:20" s="32" customFormat="1">
      <c r="C746" s="30"/>
      <c r="D746" s="30"/>
      <c r="E746" s="29"/>
      <c r="N746" s="76"/>
      <c r="O746" s="76"/>
      <c r="P746" s="76"/>
      <c r="R746" s="45"/>
      <c r="S746" s="45"/>
      <c r="T746" s="45"/>
    </row>
    <row r="747" spans="3:20" s="32" customFormat="1">
      <c r="C747" s="30"/>
      <c r="D747" s="30"/>
      <c r="E747" s="29"/>
      <c r="N747" s="76"/>
      <c r="O747" s="76"/>
      <c r="P747" s="76"/>
      <c r="R747" s="45"/>
      <c r="S747" s="45"/>
      <c r="T747" s="45"/>
    </row>
    <row r="748" spans="3:20" s="32" customFormat="1">
      <c r="C748" s="30"/>
      <c r="D748" s="30"/>
      <c r="E748" s="29"/>
      <c r="N748" s="76"/>
      <c r="O748" s="76"/>
      <c r="P748" s="76"/>
      <c r="R748" s="45"/>
      <c r="S748" s="45"/>
      <c r="T748" s="45"/>
    </row>
    <row r="749" spans="3:20" s="32" customFormat="1">
      <c r="C749" s="30"/>
      <c r="D749" s="30"/>
      <c r="E749" s="29"/>
      <c r="N749" s="76"/>
      <c r="O749" s="76"/>
      <c r="P749" s="76"/>
      <c r="R749" s="45"/>
      <c r="S749" s="45"/>
      <c r="T749" s="45"/>
    </row>
    <row r="750" spans="3:20" s="32" customFormat="1">
      <c r="C750" s="30"/>
      <c r="D750" s="30"/>
      <c r="E750" s="29"/>
      <c r="N750" s="76"/>
      <c r="O750" s="76"/>
      <c r="P750" s="76"/>
      <c r="R750" s="45"/>
      <c r="S750" s="45"/>
      <c r="T750" s="45"/>
    </row>
    <row r="751" spans="3:20" s="32" customFormat="1">
      <c r="C751" s="30"/>
      <c r="D751" s="30"/>
      <c r="E751" s="29"/>
      <c r="N751" s="76"/>
      <c r="O751" s="76"/>
      <c r="P751" s="76"/>
      <c r="R751" s="45"/>
      <c r="S751" s="45"/>
      <c r="T751" s="45"/>
    </row>
    <row r="752" spans="3:20" s="32" customFormat="1">
      <c r="C752" s="30"/>
      <c r="D752" s="30"/>
      <c r="E752" s="29"/>
      <c r="N752" s="76"/>
      <c r="O752" s="76"/>
      <c r="P752" s="76"/>
      <c r="R752" s="45"/>
      <c r="S752" s="45"/>
      <c r="T752" s="45"/>
    </row>
    <row r="753" spans="3:20" s="32" customFormat="1">
      <c r="C753" s="30"/>
      <c r="D753" s="30"/>
      <c r="E753" s="29"/>
      <c r="N753" s="76"/>
      <c r="O753" s="76"/>
      <c r="P753" s="76"/>
      <c r="R753" s="45"/>
      <c r="S753" s="45"/>
      <c r="T753" s="45"/>
    </row>
    <row r="754" spans="3:20" s="32" customFormat="1">
      <c r="C754" s="30"/>
      <c r="D754" s="30"/>
      <c r="E754" s="29"/>
      <c r="N754" s="76"/>
      <c r="O754" s="76"/>
      <c r="P754" s="76"/>
      <c r="R754" s="45"/>
      <c r="S754" s="45"/>
      <c r="T754" s="45"/>
    </row>
    <row r="755" spans="3:20" s="32" customFormat="1">
      <c r="C755" s="30"/>
      <c r="D755" s="30"/>
      <c r="E755" s="29"/>
      <c r="N755" s="76"/>
      <c r="O755" s="76"/>
      <c r="P755" s="76"/>
      <c r="R755" s="45"/>
      <c r="S755" s="45"/>
      <c r="T755" s="45"/>
    </row>
    <row r="756" spans="3:20" s="32" customFormat="1">
      <c r="C756" s="30"/>
      <c r="D756" s="30"/>
      <c r="E756" s="29"/>
      <c r="N756" s="76"/>
      <c r="O756" s="76"/>
      <c r="P756" s="76"/>
      <c r="R756" s="45"/>
      <c r="S756" s="45"/>
      <c r="T756" s="45"/>
    </row>
    <row r="757" spans="3:20" s="32" customFormat="1">
      <c r="C757" s="30"/>
      <c r="D757" s="30"/>
      <c r="E757" s="29"/>
      <c r="N757" s="76"/>
      <c r="O757" s="76"/>
      <c r="P757" s="76"/>
      <c r="R757" s="45"/>
      <c r="S757" s="45"/>
      <c r="T757" s="45"/>
    </row>
    <row r="758" spans="3:20" s="32" customFormat="1">
      <c r="C758" s="30"/>
      <c r="D758" s="30"/>
      <c r="E758" s="29"/>
      <c r="N758" s="76"/>
      <c r="O758" s="76"/>
      <c r="P758" s="76"/>
      <c r="R758" s="45"/>
      <c r="S758" s="45"/>
      <c r="T758" s="45"/>
    </row>
    <row r="759" spans="3:20" s="32" customFormat="1">
      <c r="C759" s="30"/>
      <c r="D759" s="30"/>
      <c r="E759" s="29"/>
      <c r="N759" s="76"/>
      <c r="O759" s="76"/>
      <c r="P759" s="76"/>
      <c r="R759" s="45"/>
      <c r="S759" s="45"/>
      <c r="T759" s="45"/>
    </row>
    <row r="760" spans="3:20" s="32" customFormat="1">
      <c r="C760" s="30"/>
      <c r="D760" s="30"/>
      <c r="E760" s="29"/>
      <c r="N760" s="76"/>
      <c r="O760" s="76"/>
      <c r="P760" s="76"/>
      <c r="R760" s="45"/>
      <c r="S760" s="45"/>
      <c r="T760" s="45"/>
    </row>
    <row r="761" spans="3:20" s="32" customFormat="1">
      <c r="C761" s="30"/>
      <c r="D761" s="30"/>
      <c r="E761" s="29"/>
      <c r="N761" s="76"/>
      <c r="O761" s="76"/>
      <c r="P761" s="76"/>
      <c r="R761" s="45"/>
      <c r="S761" s="45"/>
      <c r="T761" s="45"/>
    </row>
    <row r="762" spans="3:20" s="32" customFormat="1">
      <c r="C762" s="30"/>
      <c r="D762" s="30"/>
      <c r="E762" s="29"/>
      <c r="N762" s="76"/>
      <c r="O762" s="76"/>
      <c r="P762" s="76"/>
      <c r="R762" s="45"/>
      <c r="S762" s="45"/>
      <c r="T762" s="45"/>
    </row>
    <row r="763" spans="3:20" s="32" customFormat="1">
      <c r="C763" s="30"/>
      <c r="D763" s="30"/>
      <c r="E763" s="29"/>
      <c r="N763" s="76"/>
      <c r="O763" s="76"/>
      <c r="P763" s="76"/>
      <c r="R763" s="45"/>
      <c r="S763" s="45"/>
      <c r="T763" s="45"/>
    </row>
    <row r="764" spans="3:20" s="32" customFormat="1">
      <c r="C764" s="30"/>
      <c r="D764" s="30"/>
      <c r="E764" s="29"/>
      <c r="N764" s="76"/>
      <c r="O764" s="76"/>
      <c r="P764" s="76"/>
      <c r="R764" s="45"/>
      <c r="S764" s="45"/>
      <c r="T764" s="45"/>
    </row>
    <row r="765" spans="3:20" s="32" customFormat="1">
      <c r="C765" s="30"/>
      <c r="D765" s="30"/>
      <c r="E765" s="29"/>
      <c r="N765" s="76"/>
      <c r="O765" s="76"/>
      <c r="P765" s="76"/>
      <c r="R765" s="45"/>
      <c r="S765" s="45"/>
      <c r="T765" s="45"/>
    </row>
    <row r="766" spans="3:20" s="32" customFormat="1">
      <c r="C766" s="30"/>
      <c r="D766" s="30"/>
      <c r="E766" s="29"/>
      <c r="N766" s="76"/>
      <c r="O766" s="76"/>
      <c r="P766" s="76"/>
      <c r="R766" s="45"/>
      <c r="S766" s="45"/>
      <c r="T766" s="45"/>
    </row>
    <row r="767" spans="3:20" s="32" customFormat="1">
      <c r="C767" s="30"/>
      <c r="D767" s="30"/>
      <c r="E767" s="29"/>
      <c r="N767" s="76"/>
      <c r="O767" s="76"/>
      <c r="P767" s="76"/>
      <c r="R767" s="45"/>
      <c r="S767" s="45"/>
      <c r="T767" s="45"/>
    </row>
    <row r="768" spans="3:20" s="32" customFormat="1">
      <c r="C768" s="30"/>
      <c r="D768" s="30"/>
      <c r="E768" s="29"/>
      <c r="N768" s="76"/>
      <c r="O768" s="76"/>
      <c r="P768" s="76"/>
      <c r="R768" s="45"/>
      <c r="S768" s="45"/>
      <c r="T768" s="45"/>
    </row>
    <row r="769" spans="3:20" s="32" customFormat="1">
      <c r="C769" s="30"/>
      <c r="D769" s="30"/>
      <c r="E769" s="29"/>
      <c r="N769" s="76"/>
      <c r="O769" s="76"/>
      <c r="P769" s="76"/>
      <c r="R769" s="45"/>
      <c r="S769" s="45"/>
      <c r="T769" s="45"/>
    </row>
    <row r="770" spans="3:20" s="32" customFormat="1">
      <c r="C770" s="30"/>
      <c r="D770" s="30"/>
      <c r="E770" s="29"/>
      <c r="N770" s="76"/>
      <c r="O770" s="76"/>
      <c r="P770" s="76"/>
      <c r="R770" s="45"/>
      <c r="S770" s="45"/>
      <c r="T770" s="45"/>
    </row>
    <row r="771" spans="3:20" s="32" customFormat="1">
      <c r="C771" s="30"/>
      <c r="D771" s="30"/>
      <c r="E771" s="29"/>
      <c r="N771" s="76"/>
      <c r="O771" s="76"/>
      <c r="P771" s="76"/>
      <c r="R771" s="45"/>
      <c r="S771" s="45"/>
      <c r="T771" s="45"/>
    </row>
    <row r="772" spans="3:20" s="32" customFormat="1">
      <c r="C772" s="30"/>
      <c r="D772" s="30"/>
      <c r="E772" s="29"/>
      <c r="N772" s="76"/>
      <c r="O772" s="76"/>
      <c r="P772" s="76"/>
      <c r="R772" s="45"/>
      <c r="S772" s="45"/>
      <c r="T772" s="45"/>
    </row>
    <row r="773" spans="3:20" s="32" customFormat="1">
      <c r="C773" s="30"/>
      <c r="D773" s="30"/>
      <c r="E773" s="29"/>
      <c r="N773" s="76"/>
      <c r="O773" s="76"/>
      <c r="P773" s="76"/>
      <c r="R773" s="45"/>
      <c r="S773" s="45"/>
      <c r="T773" s="45"/>
    </row>
    <row r="774" spans="3:20" s="32" customFormat="1">
      <c r="C774" s="30"/>
      <c r="D774" s="30"/>
      <c r="E774" s="29"/>
      <c r="N774" s="76"/>
      <c r="O774" s="76"/>
      <c r="P774" s="76"/>
      <c r="R774" s="45"/>
      <c r="S774" s="45"/>
      <c r="T774" s="45"/>
    </row>
    <row r="775" spans="3:20" s="32" customFormat="1">
      <c r="C775" s="30"/>
      <c r="D775" s="30"/>
      <c r="E775" s="29"/>
      <c r="N775" s="76"/>
      <c r="O775" s="76"/>
      <c r="P775" s="76"/>
      <c r="R775" s="45"/>
      <c r="S775" s="45"/>
      <c r="T775" s="45"/>
    </row>
    <row r="776" spans="3:20" s="32" customFormat="1">
      <c r="C776" s="30"/>
      <c r="D776" s="30"/>
      <c r="E776" s="29"/>
      <c r="N776" s="76"/>
      <c r="O776" s="76"/>
      <c r="P776" s="76"/>
      <c r="R776" s="45"/>
      <c r="S776" s="45"/>
      <c r="T776" s="45"/>
    </row>
    <row r="777" spans="3:20" s="32" customFormat="1">
      <c r="C777" s="30"/>
      <c r="D777" s="30"/>
      <c r="E777" s="29"/>
      <c r="N777" s="76"/>
      <c r="O777" s="76"/>
      <c r="P777" s="76"/>
      <c r="R777" s="45"/>
      <c r="S777" s="45"/>
      <c r="T777" s="45"/>
    </row>
    <row r="778" spans="3:20" s="32" customFormat="1">
      <c r="C778" s="30"/>
      <c r="D778" s="30"/>
      <c r="E778" s="29"/>
      <c r="N778" s="76"/>
      <c r="O778" s="76"/>
      <c r="P778" s="76"/>
      <c r="R778" s="45"/>
      <c r="S778" s="45"/>
      <c r="T778" s="45"/>
    </row>
    <row r="779" spans="3:20" s="32" customFormat="1">
      <c r="C779" s="30"/>
      <c r="D779" s="30"/>
      <c r="E779" s="29"/>
      <c r="N779" s="76"/>
      <c r="O779" s="76"/>
      <c r="P779" s="76"/>
      <c r="R779" s="45"/>
      <c r="S779" s="45"/>
      <c r="T779" s="45"/>
    </row>
    <row r="780" spans="3:20" s="32" customFormat="1">
      <c r="C780" s="30"/>
      <c r="D780" s="30"/>
      <c r="E780" s="29"/>
      <c r="N780" s="76"/>
      <c r="O780" s="76"/>
      <c r="P780" s="76"/>
      <c r="R780" s="45"/>
      <c r="S780" s="45"/>
      <c r="T780" s="45"/>
    </row>
    <row r="781" spans="3:20" s="32" customFormat="1">
      <c r="C781" s="30"/>
      <c r="D781" s="30"/>
      <c r="E781" s="29"/>
      <c r="N781" s="76"/>
      <c r="O781" s="76"/>
      <c r="P781" s="76"/>
      <c r="R781" s="45"/>
      <c r="S781" s="45"/>
      <c r="T781" s="45"/>
    </row>
    <row r="782" spans="3:20" s="32" customFormat="1">
      <c r="C782" s="30"/>
      <c r="D782" s="30"/>
      <c r="E782" s="29"/>
      <c r="N782" s="76"/>
      <c r="O782" s="76"/>
      <c r="P782" s="76"/>
      <c r="R782" s="45"/>
      <c r="S782" s="45"/>
      <c r="T782" s="45"/>
    </row>
    <row r="783" spans="3:20" s="32" customFormat="1">
      <c r="C783" s="30"/>
      <c r="D783" s="30"/>
      <c r="E783" s="29"/>
      <c r="N783" s="76"/>
      <c r="O783" s="76"/>
      <c r="P783" s="76"/>
      <c r="R783" s="45"/>
      <c r="S783" s="45"/>
      <c r="T783" s="45"/>
    </row>
    <row r="784" spans="3:20" s="32" customFormat="1">
      <c r="C784" s="30"/>
      <c r="D784" s="30"/>
      <c r="E784" s="29"/>
      <c r="N784" s="76"/>
      <c r="O784" s="76"/>
      <c r="P784" s="76"/>
      <c r="R784" s="45"/>
      <c r="S784" s="45"/>
      <c r="T784" s="45"/>
    </row>
    <row r="785" spans="3:20" s="32" customFormat="1">
      <c r="C785" s="30"/>
      <c r="D785" s="30"/>
      <c r="E785" s="29"/>
      <c r="N785" s="76"/>
      <c r="O785" s="76"/>
      <c r="P785" s="76"/>
      <c r="R785" s="45"/>
      <c r="S785" s="45"/>
      <c r="T785" s="45"/>
    </row>
    <row r="786" spans="3:20" s="32" customFormat="1">
      <c r="C786" s="30"/>
      <c r="D786" s="30"/>
      <c r="E786" s="29"/>
      <c r="N786" s="76"/>
      <c r="O786" s="76"/>
      <c r="P786" s="76"/>
      <c r="R786" s="45"/>
      <c r="S786" s="45"/>
      <c r="T786" s="45"/>
    </row>
    <row r="787" spans="3:20" s="32" customFormat="1">
      <c r="C787" s="30"/>
      <c r="D787" s="30"/>
      <c r="E787" s="29"/>
      <c r="N787" s="76"/>
      <c r="O787" s="76"/>
      <c r="P787" s="76"/>
      <c r="R787" s="45"/>
      <c r="S787" s="45"/>
      <c r="T787" s="45"/>
    </row>
    <row r="788" spans="3:20" s="32" customFormat="1">
      <c r="C788" s="30"/>
      <c r="D788" s="30"/>
      <c r="E788" s="29"/>
      <c r="N788" s="76"/>
      <c r="O788" s="76"/>
      <c r="P788" s="76"/>
      <c r="R788" s="45"/>
      <c r="S788" s="45"/>
      <c r="T788" s="45"/>
    </row>
    <row r="789" spans="3:20" s="32" customFormat="1">
      <c r="C789" s="30"/>
      <c r="D789" s="30"/>
      <c r="E789" s="29"/>
      <c r="N789" s="76"/>
      <c r="O789" s="76"/>
      <c r="P789" s="76"/>
      <c r="R789" s="45"/>
      <c r="S789" s="45"/>
      <c r="T789" s="45"/>
    </row>
    <row r="790" spans="3:20" s="32" customFormat="1">
      <c r="C790" s="30"/>
      <c r="D790" s="30"/>
      <c r="E790" s="29"/>
      <c r="N790" s="76"/>
      <c r="O790" s="76"/>
      <c r="P790" s="76"/>
      <c r="R790" s="45"/>
      <c r="S790" s="45"/>
      <c r="T790" s="45"/>
    </row>
    <row r="791" spans="3:20" s="32" customFormat="1">
      <c r="C791" s="30"/>
      <c r="D791" s="30"/>
      <c r="E791" s="29"/>
      <c r="N791" s="76"/>
      <c r="O791" s="76"/>
      <c r="P791" s="76"/>
      <c r="R791" s="45"/>
      <c r="S791" s="45"/>
      <c r="T791" s="45"/>
    </row>
    <row r="792" spans="3:20" s="32" customFormat="1">
      <c r="C792" s="30"/>
      <c r="D792" s="30"/>
      <c r="E792" s="29"/>
      <c r="N792" s="76"/>
      <c r="O792" s="76"/>
      <c r="P792" s="76"/>
      <c r="R792" s="45"/>
      <c r="S792" s="45"/>
      <c r="T792" s="45"/>
    </row>
    <row r="793" spans="3:20" s="32" customFormat="1">
      <c r="C793" s="30"/>
      <c r="D793" s="30"/>
      <c r="E793" s="29"/>
      <c r="N793" s="76"/>
      <c r="O793" s="76"/>
      <c r="P793" s="76"/>
      <c r="R793" s="45"/>
      <c r="S793" s="45"/>
      <c r="T793" s="45"/>
    </row>
    <row r="794" spans="3:20" s="32" customFormat="1">
      <c r="C794" s="30"/>
      <c r="D794" s="30"/>
      <c r="E794" s="29"/>
      <c r="N794" s="76"/>
      <c r="O794" s="76"/>
      <c r="P794" s="76"/>
      <c r="R794" s="45"/>
      <c r="S794" s="45"/>
      <c r="T794" s="45"/>
    </row>
    <row r="795" spans="3:20" s="32" customFormat="1">
      <c r="C795" s="30"/>
      <c r="D795" s="30"/>
      <c r="E795" s="29"/>
      <c r="N795" s="76"/>
      <c r="O795" s="76"/>
      <c r="P795" s="76"/>
      <c r="R795" s="45"/>
      <c r="S795" s="45"/>
      <c r="T795" s="45"/>
    </row>
    <row r="796" spans="3:20" s="32" customFormat="1">
      <c r="C796" s="30"/>
      <c r="D796" s="30"/>
      <c r="E796" s="29"/>
      <c r="N796" s="76"/>
      <c r="O796" s="76"/>
      <c r="P796" s="76"/>
      <c r="R796" s="45"/>
      <c r="S796" s="45"/>
      <c r="T796" s="45"/>
    </row>
    <row r="797" spans="3:20" s="32" customFormat="1">
      <c r="C797" s="30"/>
      <c r="D797" s="30"/>
      <c r="E797" s="29"/>
      <c r="N797" s="76"/>
      <c r="O797" s="76"/>
      <c r="P797" s="76"/>
      <c r="R797" s="45"/>
      <c r="S797" s="45"/>
      <c r="T797" s="45"/>
    </row>
    <row r="798" spans="3:20" s="32" customFormat="1">
      <c r="C798" s="30"/>
      <c r="D798" s="30"/>
      <c r="E798" s="29"/>
      <c r="N798" s="76"/>
      <c r="O798" s="76"/>
      <c r="P798" s="76"/>
      <c r="R798" s="45"/>
      <c r="S798" s="45"/>
      <c r="T798" s="45"/>
    </row>
    <row r="799" spans="3:20" s="32" customFormat="1">
      <c r="C799" s="30"/>
      <c r="D799" s="30"/>
      <c r="E799" s="29"/>
      <c r="N799" s="76"/>
      <c r="O799" s="76"/>
      <c r="P799" s="76"/>
      <c r="R799" s="45"/>
      <c r="S799" s="45"/>
      <c r="T799" s="45"/>
    </row>
    <row r="800" spans="3:20" s="32" customFormat="1">
      <c r="C800" s="30"/>
      <c r="D800" s="30"/>
      <c r="E800" s="29"/>
      <c r="N800" s="76"/>
      <c r="O800" s="76"/>
      <c r="P800" s="76"/>
      <c r="R800" s="45"/>
      <c r="S800" s="45"/>
      <c r="T800" s="45"/>
    </row>
    <row r="801" spans="3:20" s="32" customFormat="1">
      <c r="C801" s="30"/>
      <c r="D801" s="30"/>
      <c r="E801" s="29"/>
      <c r="N801" s="76"/>
      <c r="O801" s="76"/>
      <c r="P801" s="76"/>
      <c r="R801" s="45"/>
      <c r="S801" s="45"/>
      <c r="T801" s="45"/>
    </row>
    <row r="802" spans="3:20" s="32" customFormat="1">
      <c r="C802" s="30"/>
      <c r="D802" s="30"/>
      <c r="E802" s="29"/>
      <c r="N802" s="76"/>
      <c r="O802" s="76"/>
      <c r="P802" s="76"/>
      <c r="R802" s="45"/>
      <c r="S802" s="45"/>
      <c r="T802" s="45"/>
    </row>
    <row r="803" spans="3:20" s="32" customFormat="1">
      <c r="C803" s="30"/>
      <c r="D803" s="30"/>
      <c r="E803" s="29"/>
      <c r="N803" s="76"/>
      <c r="O803" s="76"/>
      <c r="P803" s="76"/>
      <c r="R803" s="45"/>
      <c r="S803" s="45"/>
      <c r="T803" s="45"/>
    </row>
    <row r="804" spans="3:20" s="32" customFormat="1">
      <c r="C804" s="30"/>
      <c r="D804" s="30"/>
      <c r="E804" s="29"/>
      <c r="N804" s="76"/>
      <c r="O804" s="76"/>
      <c r="P804" s="76"/>
      <c r="R804" s="45"/>
      <c r="S804" s="45"/>
      <c r="T804" s="45"/>
    </row>
    <row r="805" spans="3:20" s="32" customFormat="1">
      <c r="C805" s="30"/>
      <c r="D805" s="30"/>
      <c r="E805" s="29"/>
      <c r="N805" s="76"/>
      <c r="O805" s="76"/>
      <c r="P805" s="76"/>
      <c r="R805" s="45"/>
      <c r="S805" s="45"/>
      <c r="T805" s="45"/>
    </row>
    <row r="806" spans="3:20" s="32" customFormat="1">
      <c r="C806" s="30"/>
      <c r="D806" s="30"/>
      <c r="E806" s="29"/>
      <c r="N806" s="76"/>
      <c r="O806" s="76"/>
      <c r="P806" s="76"/>
      <c r="R806" s="45"/>
      <c r="S806" s="45"/>
      <c r="T806" s="45"/>
    </row>
    <row r="807" spans="3:20" s="32" customFormat="1">
      <c r="C807" s="30"/>
      <c r="D807" s="30"/>
      <c r="E807" s="29"/>
      <c r="N807" s="76"/>
      <c r="O807" s="76"/>
      <c r="P807" s="76"/>
      <c r="R807" s="45"/>
      <c r="S807" s="45"/>
      <c r="T807" s="45"/>
    </row>
    <row r="808" spans="3:20" s="32" customFormat="1">
      <c r="C808" s="30"/>
      <c r="D808" s="30"/>
      <c r="E808" s="29"/>
      <c r="N808" s="76"/>
      <c r="O808" s="76"/>
      <c r="P808" s="76"/>
      <c r="R808" s="45"/>
      <c r="S808" s="45"/>
      <c r="T808" s="45"/>
    </row>
    <row r="809" spans="3:20" s="32" customFormat="1">
      <c r="C809" s="30"/>
      <c r="D809" s="30"/>
      <c r="E809" s="29"/>
      <c r="N809" s="76"/>
      <c r="O809" s="76"/>
      <c r="P809" s="76"/>
      <c r="R809" s="45"/>
      <c r="S809" s="45"/>
      <c r="T809" s="45"/>
    </row>
    <row r="810" spans="3:20" s="32" customFormat="1">
      <c r="C810" s="30"/>
      <c r="D810" s="30"/>
      <c r="E810" s="29"/>
      <c r="N810" s="76"/>
      <c r="O810" s="76"/>
      <c r="P810" s="76"/>
      <c r="R810" s="45"/>
      <c r="S810" s="45"/>
      <c r="T810" s="45"/>
    </row>
    <row r="811" spans="3:20" s="32" customFormat="1">
      <c r="C811" s="30"/>
      <c r="D811" s="30"/>
      <c r="E811" s="29"/>
      <c r="N811" s="76"/>
      <c r="O811" s="76"/>
      <c r="P811" s="76"/>
      <c r="R811" s="45"/>
      <c r="S811" s="45"/>
      <c r="T811" s="45"/>
    </row>
    <row r="812" spans="3:20" s="32" customFormat="1">
      <c r="C812" s="30"/>
      <c r="D812" s="30"/>
      <c r="E812" s="29"/>
      <c r="N812" s="76"/>
      <c r="O812" s="76"/>
      <c r="P812" s="76"/>
      <c r="R812" s="45"/>
      <c r="S812" s="45"/>
      <c r="T812" s="45"/>
    </row>
    <row r="813" spans="3:20" s="32" customFormat="1">
      <c r="C813" s="30"/>
      <c r="D813" s="30"/>
      <c r="E813" s="29"/>
      <c r="N813" s="76"/>
      <c r="O813" s="76"/>
      <c r="P813" s="76"/>
      <c r="R813" s="45"/>
      <c r="S813" s="45"/>
      <c r="T813" s="45"/>
    </row>
    <row r="814" spans="3:20" s="32" customFormat="1">
      <c r="C814" s="30"/>
      <c r="D814" s="30"/>
      <c r="E814" s="29"/>
      <c r="N814" s="76"/>
      <c r="O814" s="76"/>
      <c r="P814" s="76"/>
      <c r="R814" s="45"/>
      <c r="S814" s="45"/>
      <c r="T814" s="45"/>
    </row>
    <row r="815" spans="3:20" s="32" customFormat="1">
      <c r="C815" s="30"/>
      <c r="D815" s="30"/>
      <c r="E815" s="29"/>
      <c r="N815" s="76"/>
      <c r="O815" s="76"/>
      <c r="P815" s="76"/>
      <c r="R815" s="45"/>
      <c r="S815" s="45"/>
      <c r="T815" s="45"/>
    </row>
    <row r="816" spans="3:20" s="32" customFormat="1">
      <c r="C816" s="30"/>
      <c r="D816" s="30"/>
      <c r="E816" s="29"/>
      <c r="N816" s="76"/>
      <c r="O816" s="76"/>
      <c r="P816" s="76"/>
      <c r="R816" s="45"/>
      <c r="S816" s="45"/>
      <c r="T816" s="45"/>
    </row>
    <row r="817" spans="3:20" s="32" customFormat="1">
      <c r="C817" s="30"/>
      <c r="D817" s="30"/>
      <c r="E817" s="29"/>
      <c r="N817" s="76"/>
      <c r="O817" s="76"/>
      <c r="P817" s="76"/>
      <c r="R817" s="45"/>
      <c r="S817" s="45"/>
      <c r="T817" s="45"/>
    </row>
    <row r="818" spans="3:20" s="32" customFormat="1">
      <c r="C818" s="30"/>
      <c r="D818" s="30"/>
      <c r="E818" s="29"/>
      <c r="N818" s="76"/>
      <c r="O818" s="76"/>
      <c r="P818" s="76"/>
      <c r="R818" s="45"/>
      <c r="S818" s="45"/>
      <c r="T818" s="45"/>
    </row>
    <row r="819" spans="3:20" s="32" customFormat="1">
      <c r="C819" s="30"/>
      <c r="D819" s="30"/>
      <c r="E819" s="29"/>
      <c r="N819" s="76"/>
      <c r="O819" s="76"/>
      <c r="P819" s="76"/>
      <c r="R819" s="45"/>
      <c r="S819" s="45"/>
      <c r="T819" s="45"/>
    </row>
    <row r="820" spans="3:20" s="32" customFormat="1">
      <c r="C820" s="30"/>
      <c r="D820" s="30"/>
      <c r="E820" s="29"/>
      <c r="N820" s="76"/>
      <c r="O820" s="76"/>
      <c r="P820" s="76"/>
      <c r="R820" s="45"/>
      <c r="S820" s="45"/>
      <c r="T820" s="45"/>
    </row>
    <row r="821" spans="3:20" s="32" customFormat="1">
      <c r="C821" s="30"/>
      <c r="D821" s="30"/>
      <c r="E821" s="29"/>
      <c r="N821" s="76"/>
      <c r="O821" s="76"/>
      <c r="P821" s="76"/>
      <c r="R821" s="45"/>
      <c r="S821" s="45"/>
      <c r="T821" s="45"/>
    </row>
    <row r="822" spans="3:20" s="32" customFormat="1">
      <c r="C822" s="30"/>
      <c r="D822" s="30"/>
      <c r="E822" s="29"/>
      <c r="N822" s="76"/>
      <c r="O822" s="76"/>
      <c r="P822" s="76"/>
      <c r="R822" s="45"/>
      <c r="S822" s="45"/>
      <c r="T822" s="45"/>
    </row>
    <row r="823" spans="3:20" s="32" customFormat="1">
      <c r="C823" s="30"/>
      <c r="D823" s="30"/>
      <c r="E823" s="29"/>
      <c r="N823" s="76"/>
      <c r="O823" s="76"/>
      <c r="P823" s="76"/>
      <c r="R823" s="45"/>
      <c r="S823" s="45"/>
      <c r="T823" s="45"/>
    </row>
    <row r="824" spans="3:20" s="32" customFormat="1">
      <c r="C824" s="30"/>
      <c r="D824" s="30"/>
      <c r="E824" s="29"/>
      <c r="N824" s="76"/>
      <c r="O824" s="76"/>
      <c r="P824" s="76"/>
      <c r="R824" s="45"/>
      <c r="S824" s="45"/>
      <c r="T824" s="45"/>
    </row>
    <row r="825" spans="3:20" s="32" customFormat="1">
      <c r="C825" s="30"/>
      <c r="D825" s="30"/>
      <c r="E825" s="29"/>
      <c r="N825" s="76"/>
      <c r="O825" s="76"/>
      <c r="P825" s="76"/>
      <c r="R825" s="45"/>
      <c r="S825" s="45"/>
      <c r="T825" s="45"/>
    </row>
    <row r="826" spans="3:20" s="32" customFormat="1">
      <c r="C826" s="30"/>
      <c r="D826" s="30"/>
      <c r="E826" s="29"/>
      <c r="N826" s="76"/>
      <c r="O826" s="76"/>
      <c r="P826" s="76"/>
      <c r="R826" s="45"/>
      <c r="S826" s="45"/>
      <c r="T826" s="45"/>
    </row>
    <row r="827" spans="3:20" s="32" customFormat="1">
      <c r="C827" s="30"/>
      <c r="D827" s="30"/>
      <c r="E827" s="29"/>
      <c r="N827" s="76"/>
      <c r="O827" s="76"/>
      <c r="P827" s="76"/>
      <c r="R827" s="45"/>
      <c r="S827" s="45"/>
      <c r="T827" s="45"/>
    </row>
    <row r="828" spans="3:20" s="32" customFormat="1">
      <c r="C828" s="30"/>
      <c r="D828" s="30"/>
      <c r="E828" s="29"/>
      <c r="N828" s="76"/>
      <c r="O828" s="76"/>
      <c r="P828" s="76"/>
      <c r="R828" s="45"/>
      <c r="S828" s="45"/>
      <c r="T828" s="45"/>
    </row>
    <row r="829" spans="3:20" s="32" customFormat="1">
      <c r="C829" s="30"/>
      <c r="D829" s="30"/>
      <c r="E829" s="29"/>
      <c r="N829" s="76"/>
      <c r="O829" s="76"/>
      <c r="P829" s="76"/>
      <c r="R829" s="45"/>
      <c r="S829" s="45"/>
      <c r="T829" s="45"/>
    </row>
    <row r="830" spans="3:20" s="32" customFormat="1">
      <c r="C830" s="30"/>
      <c r="D830" s="30"/>
      <c r="E830" s="29"/>
      <c r="N830" s="76"/>
      <c r="O830" s="76"/>
      <c r="P830" s="76"/>
      <c r="R830" s="45"/>
      <c r="S830" s="45"/>
      <c r="T830" s="45"/>
    </row>
    <row r="831" spans="3:20" s="32" customFormat="1">
      <c r="C831" s="30"/>
      <c r="D831" s="30"/>
      <c r="E831" s="29"/>
      <c r="N831" s="76"/>
      <c r="O831" s="76"/>
      <c r="P831" s="76"/>
      <c r="R831" s="45"/>
      <c r="S831" s="45"/>
      <c r="T831" s="45"/>
    </row>
    <row r="832" spans="3:20" s="32" customFormat="1">
      <c r="C832" s="30"/>
      <c r="D832" s="30"/>
      <c r="E832" s="29"/>
      <c r="N832" s="76"/>
      <c r="O832" s="76"/>
      <c r="P832" s="76"/>
      <c r="R832" s="45"/>
      <c r="S832" s="45"/>
      <c r="T832" s="45"/>
    </row>
    <row r="833" spans="3:20" s="32" customFormat="1">
      <c r="C833" s="30"/>
      <c r="D833" s="30"/>
      <c r="E833" s="29"/>
      <c r="N833" s="76"/>
      <c r="O833" s="76"/>
      <c r="P833" s="76"/>
      <c r="R833" s="45"/>
      <c r="S833" s="45"/>
      <c r="T833" s="45"/>
    </row>
    <row r="834" spans="3:20" s="32" customFormat="1">
      <c r="C834" s="30"/>
      <c r="D834" s="30"/>
      <c r="E834" s="29"/>
      <c r="N834" s="76"/>
      <c r="O834" s="76"/>
      <c r="P834" s="76"/>
      <c r="R834" s="45"/>
      <c r="S834" s="45"/>
      <c r="T834" s="45"/>
    </row>
    <row r="835" spans="3:20" s="32" customFormat="1">
      <c r="C835" s="30"/>
      <c r="D835" s="30"/>
      <c r="E835" s="29"/>
      <c r="N835" s="76"/>
      <c r="O835" s="76"/>
      <c r="P835" s="76"/>
      <c r="R835" s="45"/>
      <c r="S835" s="45"/>
      <c r="T835" s="45"/>
    </row>
    <row r="836" spans="3:20" s="32" customFormat="1">
      <c r="C836" s="30"/>
      <c r="D836" s="30"/>
      <c r="E836" s="29"/>
      <c r="N836" s="76"/>
      <c r="O836" s="76"/>
      <c r="P836" s="76"/>
      <c r="R836" s="45"/>
      <c r="S836" s="45"/>
      <c r="T836" s="45"/>
    </row>
    <row r="837" spans="3:20" s="32" customFormat="1">
      <c r="C837" s="30"/>
      <c r="D837" s="30"/>
      <c r="E837" s="29"/>
      <c r="N837" s="76"/>
      <c r="O837" s="76"/>
      <c r="P837" s="76"/>
      <c r="R837" s="45"/>
      <c r="S837" s="45"/>
      <c r="T837" s="45"/>
    </row>
    <row r="838" spans="3:20" s="32" customFormat="1">
      <c r="C838" s="30"/>
      <c r="D838" s="30"/>
      <c r="E838" s="29"/>
      <c r="N838" s="76"/>
      <c r="O838" s="76"/>
      <c r="P838" s="76"/>
      <c r="R838" s="45"/>
      <c r="S838" s="45"/>
      <c r="T838" s="45"/>
    </row>
    <row r="839" spans="3:20" s="32" customFormat="1">
      <c r="C839" s="30"/>
      <c r="D839" s="30"/>
      <c r="E839" s="29"/>
      <c r="N839" s="76"/>
      <c r="O839" s="76"/>
      <c r="P839" s="76"/>
      <c r="R839" s="45"/>
      <c r="S839" s="45"/>
      <c r="T839" s="45"/>
    </row>
    <row r="840" spans="3:20" s="32" customFormat="1">
      <c r="C840" s="30"/>
      <c r="D840" s="30"/>
      <c r="E840" s="29"/>
      <c r="N840" s="76"/>
      <c r="O840" s="76"/>
      <c r="P840" s="76"/>
      <c r="R840" s="45"/>
      <c r="S840" s="45"/>
      <c r="T840" s="45"/>
    </row>
    <row r="841" spans="3:20" s="32" customFormat="1">
      <c r="C841" s="30"/>
      <c r="D841" s="30"/>
      <c r="E841" s="29"/>
      <c r="N841" s="76"/>
      <c r="O841" s="76"/>
      <c r="P841" s="76"/>
      <c r="R841" s="45"/>
      <c r="S841" s="45"/>
      <c r="T841" s="45"/>
    </row>
    <row r="842" spans="3:20" s="32" customFormat="1">
      <c r="C842" s="30"/>
      <c r="D842" s="30"/>
      <c r="E842" s="29"/>
      <c r="N842" s="76"/>
      <c r="O842" s="76"/>
      <c r="P842" s="76"/>
      <c r="R842" s="45"/>
      <c r="S842" s="45"/>
      <c r="T842" s="45"/>
    </row>
    <row r="843" spans="3:20" s="32" customFormat="1">
      <c r="C843" s="30"/>
      <c r="D843" s="30"/>
      <c r="E843" s="29"/>
      <c r="N843" s="76"/>
      <c r="O843" s="76"/>
      <c r="P843" s="76"/>
      <c r="R843" s="45"/>
      <c r="S843" s="45"/>
      <c r="T843" s="45"/>
    </row>
    <row r="844" spans="3:20" s="32" customFormat="1">
      <c r="C844" s="30"/>
      <c r="D844" s="30"/>
      <c r="E844" s="29"/>
      <c r="N844" s="76"/>
      <c r="O844" s="76"/>
      <c r="P844" s="76"/>
      <c r="R844" s="45"/>
      <c r="S844" s="45"/>
      <c r="T844" s="45"/>
    </row>
    <row r="845" spans="3:20" s="32" customFormat="1">
      <c r="C845" s="30"/>
      <c r="D845" s="30"/>
      <c r="E845" s="29"/>
      <c r="N845" s="76"/>
      <c r="O845" s="76"/>
      <c r="P845" s="76"/>
      <c r="R845" s="45"/>
      <c r="S845" s="45"/>
      <c r="T845" s="45"/>
    </row>
    <row r="846" spans="3:20" s="32" customFormat="1">
      <c r="C846" s="30"/>
      <c r="D846" s="30"/>
      <c r="E846" s="29"/>
      <c r="N846" s="76"/>
      <c r="O846" s="76"/>
      <c r="P846" s="76"/>
      <c r="R846" s="45"/>
      <c r="S846" s="45"/>
      <c r="T846" s="45"/>
    </row>
    <row r="847" spans="3:20" s="32" customFormat="1">
      <c r="C847" s="30"/>
      <c r="D847" s="30"/>
      <c r="E847" s="29"/>
      <c r="N847" s="76"/>
      <c r="O847" s="76"/>
      <c r="P847" s="76"/>
      <c r="R847" s="45"/>
      <c r="S847" s="45"/>
      <c r="T847" s="45"/>
    </row>
    <row r="848" spans="3:20" s="32" customFormat="1">
      <c r="C848" s="30"/>
      <c r="D848" s="30"/>
      <c r="E848" s="29"/>
      <c r="N848" s="76"/>
      <c r="O848" s="76"/>
      <c r="P848" s="76"/>
      <c r="R848" s="45"/>
      <c r="S848" s="45"/>
      <c r="T848" s="45"/>
    </row>
    <row r="849" spans="3:20" s="32" customFormat="1">
      <c r="C849" s="30"/>
      <c r="D849" s="30"/>
      <c r="E849" s="29"/>
      <c r="N849" s="76"/>
      <c r="O849" s="76"/>
      <c r="P849" s="76"/>
      <c r="R849" s="45"/>
      <c r="S849" s="45"/>
      <c r="T849" s="45"/>
    </row>
    <row r="850" spans="3:20" s="32" customFormat="1">
      <c r="C850" s="30"/>
      <c r="D850" s="30"/>
      <c r="E850" s="29"/>
      <c r="N850" s="76"/>
      <c r="O850" s="76"/>
      <c r="P850" s="76"/>
      <c r="R850" s="45"/>
      <c r="S850" s="45"/>
      <c r="T850" s="45"/>
    </row>
    <row r="851" spans="3:20" s="32" customFormat="1">
      <c r="C851" s="30"/>
      <c r="D851" s="30"/>
      <c r="E851" s="29"/>
      <c r="N851" s="76"/>
      <c r="O851" s="76"/>
      <c r="P851" s="76"/>
      <c r="R851" s="45"/>
      <c r="S851" s="45"/>
      <c r="T851" s="45"/>
    </row>
    <row r="852" spans="3:20" s="32" customFormat="1">
      <c r="C852" s="30"/>
      <c r="D852" s="30"/>
      <c r="E852" s="29"/>
      <c r="N852" s="76"/>
      <c r="O852" s="76"/>
      <c r="P852" s="76"/>
      <c r="R852" s="45"/>
      <c r="S852" s="45"/>
      <c r="T852" s="45"/>
    </row>
    <row r="853" spans="3:20" s="32" customFormat="1">
      <c r="C853" s="30"/>
      <c r="D853" s="30"/>
      <c r="E853" s="29"/>
      <c r="N853" s="76"/>
      <c r="O853" s="76"/>
      <c r="P853" s="76"/>
      <c r="R853" s="45"/>
      <c r="S853" s="45"/>
      <c r="T853" s="45"/>
    </row>
    <row r="854" spans="3:20" s="32" customFormat="1">
      <c r="C854" s="30"/>
      <c r="D854" s="30"/>
      <c r="E854" s="29"/>
      <c r="N854" s="76"/>
      <c r="O854" s="76"/>
      <c r="P854" s="76"/>
      <c r="R854" s="45"/>
      <c r="S854" s="45"/>
      <c r="T854" s="45"/>
    </row>
    <row r="855" spans="3:20" s="32" customFormat="1">
      <c r="C855" s="30"/>
      <c r="D855" s="30"/>
      <c r="E855" s="29"/>
      <c r="N855" s="76"/>
      <c r="O855" s="76"/>
      <c r="P855" s="76"/>
      <c r="R855" s="45"/>
      <c r="S855" s="45"/>
      <c r="T855" s="45"/>
    </row>
    <row r="856" spans="3:20" s="32" customFormat="1">
      <c r="C856" s="30"/>
      <c r="D856" s="30"/>
      <c r="E856" s="29"/>
      <c r="N856" s="76"/>
      <c r="O856" s="76"/>
      <c r="P856" s="76"/>
      <c r="R856" s="45"/>
      <c r="S856" s="45"/>
      <c r="T856" s="45"/>
    </row>
    <row r="857" spans="3:20" s="32" customFormat="1">
      <c r="C857" s="30"/>
      <c r="D857" s="30"/>
      <c r="E857" s="29"/>
      <c r="N857" s="76"/>
      <c r="O857" s="76"/>
      <c r="P857" s="76"/>
      <c r="R857" s="45"/>
      <c r="S857" s="45"/>
      <c r="T857" s="45"/>
    </row>
    <row r="858" spans="3:20" s="32" customFormat="1">
      <c r="C858" s="30"/>
      <c r="D858" s="30"/>
      <c r="E858" s="29"/>
      <c r="N858" s="76"/>
      <c r="O858" s="76"/>
      <c r="P858" s="76"/>
      <c r="R858" s="45"/>
      <c r="S858" s="45"/>
      <c r="T858" s="45"/>
    </row>
    <row r="859" spans="3:20" s="32" customFormat="1">
      <c r="C859" s="30"/>
      <c r="D859" s="30"/>
      <c r="E859" s="29"/>
      <c r="N859" s="76"/>
      <c r="O859" s="76"/>
      <c r="P859" s="76"/>
      <c r="R859" s="45"/>
      <c r="S859" s="45"/>
      <c r="T859" s="45"/>
    </row>
    <row r="860" spans="3:20" s="32" customFormat="1">
      <c r="C860" s="30"/>
      <c r="D860" s="30"/>
      <c r="E860" s="29"/>
      <c r="N860" s="76"/>
      <c r="O860" s="76"/>
      <c r="P860" s="76"/>
      <c r="R860" s="45"/>
      <c r="S860" s="45"/>
      <c r="T860" s="45"/>
    </row>
    <row r="861" spans="3:20" s="32" customFormat="1">
      <c r="C861" s="30"/>
      <c r="D861" s="30"/>
      <c r="E861" s="29"/>
      <c r="N861" s="76"/>
      <c r="O861" s="76"/>
      <c r="P861" s="76"/>
      <c r="R861" s="45"/>
      <c r="S861" s="45"/>
      <c r="T861" s="45"/>
    </row>
    <row r="862" spans="3:20" s="32" customFormat="1">
      <c r="C862" s="30"/>
      <c r="D862" s="30"/>
      <c r="E862" s="29"/>
      <c r="N862" s="76"/>
      <c r="O862" s="76"/>
      <c r="P862" s="76"/>
      <c r="R862" s="45"/>
      <c r="S862" s="45"/>
      <c r="T862" s="45"/>
    </row>
    <row r="863" spans="3:20" s="32" customFormat="1">
      <c r="C863" s="30"/>
      <c r="D863" s="30"/>
      <c r="E863" s="29"/>
      <c r="N863" s="76"/>
      <c r="O863" s="76"/>
      <c r="P863" s="76"/>
      <c r="R863" s="45"/>
      <c r="S863" s="45"/>
      <c r="T863" s="45"/>
    </row>
    <row r="864" spans="3:20" s="32" customFormat="1">
      <c r="C864" s="30"/>
      <c r="D864" s="30"/>
      <c r="E864" s="29"/>
      <c r="N864" s="76"/>
      <c r="O864" s="76"/>
      <c r="P864" s="76"/>
      <c r="R864" s="45"/>
      <c r="S864" s="45"/>
      <c r="T864" s="45"/>
    </row>
    <row r="865" spans="3:20" s="32" customFormat="1">
      <c r="C865" s="30"/>
      <c r="D865" s="30"/>
      <c r="E865" s="29"/>
      <c r="N865" s="76"/>
      <c r="O865" s="76"/>
      <c r="P865" s="76"/>
      <c r="R865" s="45"/>
      <c r="S865" s="45"/>
      <c r="T865" s="45"/>
    </row>
    <row r="866" spans="3:20" s="32" customFormat="1">
      <c r="C866" s="30"/>
      <c r="D866" s="30"/>
      <c r="E866" s="29"/>
      <c r="N866" s="76"/>
      <c r="O866" s="76"/>
      <c r="P866" s="76"/>
      <c r="R866" s="45"/>
      <c r="S866" s="45"/>
      <c r="T866" s="45"/>
    </row>
    <row r="867" spans="3:20" s="32" customFormat="1">
      <c r="C867" s="30"/>
      <c r="D867" s="30"/>
      <c r="E867" s="29"/>
      <c r="N867" s="76"/>
      <c r="O867" s="76"/>
      <c r="P867" s="76"/>
      <c r="R867" s="45"/>
      <c r="S867" s="45"/>
      <c r="T867" s="45"/>
    </row>
    <row r="868" spans="3:20" s="32" customFormat="1">
      <c r="C868" s="30"/>
      <c r="D868" s="30"/>
      <c r="E868" s="29"/>
      <c r="N868" s="76"/>
      <c r="O868" s="76"/>
      <c r="P868" s="76"/>
      <c r="R868" s="45"/>
      <c r="S868" s="45"/>
      <c r="T868" s="45"/>
    </row>
    <row r="869" spans="3:20" s="32" customFormat="1">
      <c r="C869" s="30"/>
      <c r="D869" s="30"/>
      <c r="E869" s="29"/>
      <c r="N869" s="76"/>
      <c r="O869" s="76"/>
      <c r="P869" s="76"/>
      <c r="R869" s="45"/>
      <c r="S869" s="45"/>
      <c r="T869" s="45"/>
    </row>
    <row r="870" spans="3:20" s="32" customFormat="1">
      <c r="C870" s="30"/>
      <c r="D870" s="30"/>
      <c r="E870" s="29"/>
      <c r="N870" s="76"/>
      <c r="O870" s="76"/>
      <c r="P870" s="76"/>
      <c r="R870" s="45"/>
      <c r="S870" s="45"/>
      <c r="T870" s="45"/>
    </row>
    <row r="871" spans="3:20" s="32" customFormat="1">
      <c r="C871" s="30"/>
      <c r="D871" s="30"/>
      <c r="E871" s="29"/>
      <c r="N871" s="76"/>
      <c r="O871" s="76"/>
      <c r="P871" s="76"/>
      <c r="R871" s="45"/>
      <c r="S871" s="45"/>
      <c r="T871" s="45"/>
    </row>
    <row r="872" spans="3:20" s="32" customFormat="1">
      <c r="C872" s="30"/>
      <c r="D872" s="30"/>
      <c r="E872" s="29"/>
      <c r="N872" s="76"/>
      <c r="O872" s="76"/>
      <c r="P872" s="76"/>
      <c r="R872" s="45"/>
      <c r="S872" s="45"/>
      <c r="T872" s="45"/>
    </row>
    <row r="873" spans="3:20" s="32" customFormat="1">
      <c r="C873" s="30"/>
      <c r="D873" s="30"/>
      <c r="E873" s="29"/>
      <c r="N873" s="76"/>
      <c r="O873" s="76"/>
      <c r="P873" s="76"/>
      <c r="R873" s="45"/>
      <c r="S873" s="45"/>
      <c r="T873" s="45"/>
    </row>
    <row r="874" spans="3:20" s="32" customFormat="1">
      <c r="C874" s="30"/>
      <c r="D874" s="30"/>
      <c r="E874" s="29"/>
      <c r="N874" s="76"/>
      <c r="O874" s="76"/>
      <c r="P874" s="76"/>
      <c r="R874" s="45"/>
      <c r="S874" s="45"/>
      <c r="T874" s="45"/>
    </row>
    <row r="875" spans="3:20" s="32" customFormat="1">
      <c r="C875" s="30"/>
      <c r="D875" s="30"/>
      <c r="E875" s="29"/>
      <c r="N875" s="76"/>
      <c r="O875" s="76"/>
      <c r="P875" s="76"/>
      <c r="R875" s="45"/>
      <c r="S875" s="45"/>
      <c r="T875" s="45"/>
    </row>
    <row r="876" spans="3:20" s="32" customFormat="1">
      <c r="C876" s="30"/>
      <c r="D876" s="30"/>
      <c r="E876" s="29"/>
      <c r="N876" s="76"/>
      <c r="O876" s="76"/>
      <c r="P876" s="76"/>
      <c r="R876" s="45"/>
      <c r="S876" s="45"/>
      <c r="T876" s="45"/>
    </row>
    <row r="877" spans="3:20" s="32" customFormat="1">
      <c r="C877" s="30"/>
      <c r="D877" s="30"/>
      <c r="E877" s="29"/>
      <c r="N877" s="76"/>
      <c r="O877" s="76"/>
      <c r="P877" s="76"/>
      <c r="R877" s="45"/>
      <c r="S877" s="45"/>
      <c r="T877" s="45"/>
    </row>
    <row r="878" spans="3:20" s="32" customFormat="1">
      <c r="C878" s="30"/>
      <c r="D878" s="30"/>
      <c r="E878" s="29"/>
      <c r="N878" s="76"/>
      <c r="O878" s="76"/>
      <c r="P878" s="76"/>
      <c r="R878" s="45"/>
      <c r="S878" s="45"/>
      <c r="T878" s="45"/>
    </row>
    <row r="879" spans="3:20" s="32" customFormat="1">
      <c r="C879" s="30"/>
      <c r="D879" s="30"/>
      <c r="E879" s="29"/>
      <c r="N879" s="76"/>
      <c r="O879" s="76"/>
      <c r="P879" s="76"/>
      <c r="R879" s="45"/>
      <c r="S879" s="45"/>
      <c r="T879" s="45"/>
    </row>
    <row r="880" spans="3:20" s="32" customFormat="1">
      <c r="C880" s="30"/>
      <c r="D880" s="30"/>
      <c r="E880" s="29"/>
      <c r="N880" s="76"/>
      <c r="O880" s="76"/>
      <c r="P880" s="76"/>
      <c r="R880" s="45"/>
      <c r="S880" s="45"/>
      <c r="T880" s="45"/>
    </row>
    <row r="881" spans="3:20" s="32" customFormat="1">
      <c r="C881" s="30"/>
      <c r="D881" s="30"/>
      <c r="E881" s="29"/>
      <c r="N881" s="76"/>
      <c r="O881" s="76"/>
      <c r="P881" s="76"/>
      <c r="R881" s="45"/>
      <c r="S881" s="45"/>
      <c r="T881" s="45"/>
    </row>
    <row r="882" spans="3:20" s="32" customFormat="1">
      <c r="C882" s="30"/>
      <c r="D882" s="30"/>
      <c r="E882" s="29"/>
      <c r="N882" s="76"/>
      <c r="O882" s="76"/>
      <c r="P882" s="76"/>
      <c r="R882" s="45"/>
      <c r="S882" s="45"/>
      <c r="T882" s="45"/>
    </row>
    <row r="883" spans="3:20" s="32" customFormat="1">
      <c r="C883" s="30"/>
      <c r="D883" s="30"/>
      <c r="E883" s="29"/>
      <c r="N883" s="76"/>
      <c r="O883" s="76"/>
      <c r="P883" s="76"/>
      <c r="R883" s="45"/>
      <c r="S883" s="45"/>
      <c r="T883" s="45"/>
    </row>
    <row r="884" spans="3:20" s="32" customFormat="1">
      <c r="C884" s="30"/>
      <c r="D884" s="30"/>
      <c r="E884" s="29"/>
      <c r="N884" s="76"/>
      <c r="O884" s="76"/>
      <c r="P884" s="76"/>
      <c r="R884" s="45"/>
      <c r="S884" s="45"/>
      <c r="T884" s="45"/>
    </row>
    <row r="885" spans="3:20" s="32" customFormat="1">
      <c r="C885" s="30"/>
      <c r="D885" s="30"/>
      <c r="E885" s="29"/>
      <c r="N885" s="76"/>
      <c r="O885" s="76"/>
      <c r="P885" s="76"/>
      <c r="R885" s="45"/>
      <c r="S885" s="45"/>
      <c r="T885" s="45"/>
    </row>
    <row r="886" spans="3:20" s="32" customFormat="1">
      <c r="C886" s="30"/>
      <c r="D886" s="30"/>
      <c r="E886" s="29"/>
      <c r="N886" s="76"/>
      <c r="O886" s="76"/>
      <c r="P886" s="76"/>
      <c r="R886" s="45"/>
      <c r="S886" s="45"/>
      <c r="T886" s="45"/>
    </row>
    <row r="887" spans="3:20" s="32" customFormat="1">
      <c r="C887" s="30"/>
      <c r="D887" s="30"/>
      <c r="E887" s="29"/>
      <c r="N887" s="76"/>
      <c r="O887" s="76"/>
      <c r="P887" s="76"/>
      <c r="R887" s="45"/>
      <c r="S887" s="45"/>
      <c r="T887" s="45"/>
    </row>
    <row r="888" spans="3:20" s="32" customFormat="1">
      <c r="C888" s="30"/>
      <c r="D888" s="30"/>
      <c r="E888" s="29"/>
      <c r="N888" s="76"/>
      <c r="O888" s="76"/>
      <c r="P888" s="76"/>
      <c r="R888" s="45"/>
      <c r="S888" s="45"/>
      <c r="T888" s="45"/>
    </row>
    <row r="889" spans="3:20" s="32" customFormat="1">
      <c r="C889" s="30"/>
      <c r="D889" s="30"/>
      <c r="E889" s="29"/>
      <c r="N889" s="76"/>
      <c r="O889" s="76"/>
      <c r="P889" s="76"/>
      <c r="R889" s="45"/>
      <c r="S889" s="45"/>
      <c r="T889" s="45"/>
    </row>
    <row r="890" spans="3:20" s="32" customFormat="1">
      <c r="C890" s="30"/>
      <c r="D890" s="30"/>
      <c r="E890" s="29"/>
      <c r="N890" s="76"/>
      <c r="O890" s="76"/>
      <c r="P890" s="76"/>
      <c r="R890" s="45"/>
      <c r="S890" s="45"/>
      <c r="T890" s="45"/>
    </row>
    <row r="891" spans="3:20" s="32" customFormat="1">
      <c r="C891" s="30"/>
      <c r="D891" s="30"/>
      <c r="E891" s="29"/>
      <c r="N891" s="76"/>
      <c r="O891" s="76"/>
      <c r="P891" s="76"/>
      <c r="R891" s="45"/>
      <c r="S891" s="45"/>
      <c r="T891" s="45"/>
    </row>
    <row r="892" spans="3:20" s="32" customFormat="1">
      <c r="C892" s="30"/>
      <c r="D892" s="30"/>
      <c r="E892" s="29"/>
      <c r="N892" s="76"/>
      <c r="O892" s="76"/>
      <c r="P892" s="76"/>
      <c r="R892" s="45"/>
      <c r="S892" s="45"/>
      <c r="T892" s="45"/>
    </row>
    <row r="893" spans="3:20" s="32" customFormat="1">
      <c r="C893" s="30"/>
      <c r="D893" s="30"/>
      <c r="E893" s="29"/>
      <c r="N893" s="76"/>
      <c r="O893" s="76"/>
      <c r="P893" s="76"/>
      <c r="R893" s="45"/>
      <c r="S893" s="45"/>
      <c r="T893" s="45"/>
    </row>
    <row r="894" spans="3:20" s="32" customFormat="1">
      <c r="C894" s="30"/>
      <c r="D894" s="30"/>
      <c r="E894" s="29"/>
      <c r="N894" s="76"/>
      <c r="O894" s="76"/>
      <c r="P894" s="76"/>
      <c r="R894" s="45"/>
      <c r="S894" s="45"/>
      <c r="T894" s="45"/>
    </row>
    <row r="895" spans="3:20" s="32" customFormat="1">
      <c r="C895" s="30"/>
      <c r="D895" s="30"/>
      <c r="E895" s="29"/>
      <c r="N895" s="76"/>
      <c r="O895" s="76"/>
      <c r="P895" s="76"/>
      <c r="R895" s="45"/>
      <c r="S895" s="45"/>
      <c r="T895" s="45"/>
    </row>
    <row r="896" spans="3:20" s="32" customFormat="1">
      <c r="C896" s="30"/>
      <c r="D896" s="30"/>
      <c r="E896" s="29"/>
      <c r="N896" s="76"/>
      <c r="O896" s="76"/>
      <c r="P896" s="76"/>
      <c r="R896" s="45"/>
      <c r="S896" s="45"/>
      <c r="T896" s="45"/>
    </row>
    <row r="897" spans="3:20" s="32" customFormat="1">
      <c r="C897" s="30"/>
      <c r="D897" s="30"/>
      <c r="E897" s="29"/>
      <c r="N897" s="76"/>
      <c r="O897" s="76"/>
      <c r="P897" s="76"/>
      <c r="R897" s="45"/>
      <c r="S897" s="45"/>
      <c r="T897" s="45"/>
    </row>
    <row r="898" spans="3:20" s="32" customFormat="1">
      <c r="C898" s="30"/>
      <c r="D898" s="30"/>
      <c r="E898" s="29"/>
      <c r="N898" s="76"/>
      <c r="O898" s="76"/>
      <c r="P898" s="76"/>
      <c r="R898" s="45"/>
      <c r="S898" s="45"/>
      <c r="T898" s="45"/>
    </row>
    <row r="899" spans="3:20" s="32" customFormat="1">
      <c r="C899" s="30"/>
      <c r="D899" s="30"/>
      <c r="E899" s="29"/>
      <c r="N899" s="76"/>
      <c r="O899" s="76"/>
      <c r="P899" s="76"/>
      <c r="R899" s="45"/>
      <c r="S899" s="45"/>
      <c r="T899" s="45"/>
    </row>
    <row r="900" spans="3:20" s="32" customFormat="1">
      <c r="C900" s="30"/>
      <c r="D900" s="30"/>
      <c r="E900" s="29"/>
      <c r="N900" s="76"/>
      <c r="O900" s="76"/>
      <c r="P900" s="76"/>
      <c r="R900" s="45"/>
      <c r="S900" s="45"/>
      <c r="T900" s="45"/>
    </row>
    <row r="901" spans="3:20" s="32" customFormat="1">
      <c r="C901" s="30"/>
      <c r="D901" s="30"/>
      <c r="E901" s="29"/>
      <c r="N901" s="76"/>
      <c r="O901" s="76"/>
      <c r="P901" s="76"/>
      <c r="R901" s="45"/>
      <c r="S901" s="45"/>
      <c r="T901" s="45"/>
    </row>
    <row r="902" spans="3:20" s="32" customFormat="1">
      <c r="C902" s="30"/>
      <c r="D902" s="30"/>
      <c r="E902" s="29"/>
      <c r="N902" s="76"/>
      <c r="O902" s="76"/>
      <c r="P902" s="76"/>
      <c r="R902" s="45"/>
      <c r="S902" s="45"/>
      <c r="T902" s="45"/>
    </row>
    <row r="903" spans="3:20" s="32" customFormat="1">
      <c r="C903" s="30"/>
      <c r="D903" s="30"/>
      <c r="E903" s="29"/>
      <c r="N903" s="76"/>
      <c r="O903" s="76"/>
      <c r="P903" s="76"/>
      <c r="R903" s="45"/>
      <c r="S903" s="45"/>
      <c r="T903" s="45"/>
    </row>
    <row r="904" spans="3:20" s="32" customFormat="1">
      <c r="C904" s="30"/>
      <c r="D904" s="30"/>
      <c r="E904" s="29"/>
      <c r="N904" s="76"/>
      <c r="O904" s="76"/>
      <c r="P904" s="76"/>
      <c r="R904" s="45"/>
      <c r="S904" s="45"/>
      <c r="T904" s="45"/>
    </row>
    <row r="905" spans="3:20" s="32" customFormat="1">
      <c r="C905" s="30"/>
      <c r="D905" s="30"/>
      <c r="E905" s="29"/>
      <c r="N905" s="76"/>
      <c r="O905" s="76"/>
      <c r="P905" s="76"/>
      <c r="R905" s="45"/>
      <c r="S905" s="45"/>
      <c r="T905" s="45"/>
    </row>
    <row r="906" spans="3:20" s="32" customFormat="1">
      <c r="C906" s="30"/>
      <c r="D906" s="30"/>
      <c r="E906" s="29"/>
      <c r="N906" s="76"/>
      <c r="O906" s="76"/>
      <c r="P906" s="76"/>
      <c r="R906" s="45"/>
      <c r="S906" s="45"/>
      <c r="T906" s="45"/>
    </row>
    <row r="907" spans="3:20" s="32" customFormat="1">
      <c r="C907" s="30"/>
      <c r="D907" s="30"/>
      <c r="E907" s="29"/>
      <c r="N907" s="76"/>
      <c r="O907" s="76"/>
      <c r="P907" s="76"/>
      <c r="R907" s="45"/>
      <c r="S907" s="45"/>
      <c r="T907" s="45"/>
    </row>
    <row r="908" spans="3:20" s="32" customFormat="1">
      <c r="C908" s="30"/>
      <c r="D908" s="30"/>
      <c r="E908" s="29"/>
      <c r="N908" s="76"/>
      <c r="O908" s="76"/>
      <c r="P908" s="76"/>
      <c r="R908" s="45"/>
      <c r="S908" s="45"/>
      <c r="T908" s="45"/>
    </row>
    <row r="909" spans="3:20" s="32" customFormat="1">
      <c r="C909" s="30"/>
      <c r="D909" s="30"/>
      <c r="E909" s="29"/>
      <c r="N909" s="76"/>
      <c r="O909" s="76"/>
      <c r="P909" s="76"/>
      <c r="R909" s="45"/>
      <c r="S909" s="45"/>
      <c r="T909" s="45"/>
    </row>
    <row r="910" spans="3:20" s="32" customFormat="1">
      <c r="C910" s="30"/>
      <c r="D910" s="30"/>
      <c r="E910" s="29"/>
      <c r="N910" s="76"/>
      <c r="O910" s="76"/>
      <c r="P910" s="76"/>
      <c r="R910" s="45"/>
      <c r="S910" s="45"/>
      <c r="T910" s="45"/>
    </row>
    <row r="911" spans="3:20" s="32" customFormat="1">
      <c r="C911" s="30"/>
      <c r="D911" s="30"/>
      <c r="E911" s="29"/>
      <c r="N911" s="76"/>
      <c r="O911" s="76"/>
      <c r="P911" s="76"/>
      <c r="R911" s="45"/>
      <c r="S911" s="45"/>
      <c r="T911" s="45"/>
    </row>
    <row r="912" spans="3:20" s="32" customFormat="1">
      <c r="C912" s="30"/>
      <c r="D912" s="30"/>
      <c r="E912" s="29"/>
      <c r="N912" s="76"/>
      <c r="O912" s="76"/>
      <c r="P912" s="76"/>
      <c r="R912" s="45"/>
      <c r="S912" s="45"/>
      <c r="T912" s="45"/>
    </row>
    <row r="913" spans="3:20" s="32" customFormat="1">
      <c r="C913" s="30"/>
      <c r="D913" s="30"/>
      <c r="E913" s="29"/>
      <c r="N913" s="76"/>
      <c r="O913" s="76"/>
      <c r="P913" s="76"/>
      <c r="R913" s="45"/>
      <c r="S913" s="45"/>
      <c r="T913" s="45"/>
    </row>
    <row r="914" spans="3:20" s="32" customFormat="1">
      <c r="C914" s="30"/>
      <c r="D914" s="30"/>
      <c r="E914" s="29"/>
      <c r="N914" s="76"/>
      <c r="O914" s="76"/>
      <c r="P914" s="76"/>
      <c r="R914" s="45"/>
      <c r="S914" s="45"/>
      <c r="T914" s="45"/>
    </row>
    <row r="915" spans="3:20" s="32" customFormat="1">
      <c r="C915" s="30"/>
      <c r="D915" s="30"/>
      <c r="E915" s="29"/>
      <c r="N915" s="76"/>
      <c r="O915" s="76"/>
      <c r="P915" s="76"/>
      <c r="R915" s="45"/>
      <c r="S915" s="45"/>
      <c r="T915" s="45"/>
    </row>
    <row r="916" spans="3:20" s="32" customFormat="1">
      <c r="C916" s="30"/>
      <c r="D916" s="30"/>
      <c r="E916" s="29"/>
      <c r="N916" s="76"/>
      <c r="O916" s="76"/>
      <c r="P916" s="76"/>
      <c r="R916" s="45"/>
      <c r="S916" s="45"/>
      <c r="T916" s="45"/>
    </row>
    <row r="917" spans="3:20" s="32" customFormat="1">
      <c r="C917" s="30"/>
      <c r="D917" s="30"/>
      <c r="E917" s="29"/>
      <c r="N917" s="76"/>
      <c r="O917" s="76"/>
      <c r="P917" s="76"/>
      <c r="R917" s="45"/>
      <c r="S917" s="45"/>
      <c r="T917" s="45"/>
    </row>
    <row r="918" spans="3:20" s="32" customFormat="1">
      <c r="C918" s="30"/>
      <c r="D918" s="30"/>
      <c r="E918" s="29"/>
      <c r="N918" s="76"/>
      <c r="O918" s="76"/>
      <c r="P918" s="76"/>
      <c r="R918" s="45"/>
      <c r="S918" s="45"/>
      <c r="T918" s="45"/>
    </row>
    <row r="919" spans="3:20" s="32" customFormat="1">
      <c r="C919" s="30"/>
      <c r="D919" s="30"/>
      <c r="E919" s="29"/>
      <c r="N919" s="76"/>
      <c r="O919" s="76"/>
      <c r="P919" s="76"/>
      <c r="R919" s="45"/>
      <c r="S919" s="45"/>
      <c r="T919" s="45"/>
    </row>
    <row r="920" spans="3:20" s="32" customFormat="1">
      <c r="C920" s="30"/>
      <c r="D920" s="30"/>
      <c r="E920" s="29"/>
      <c r="N920" s="76"/>
      <c r="O920" s="76"/>
      <c r="P920" s="76"/>
      <c r="R920" s="45"/>
      <c r="S920" s="45"/>
      <c r="T920" s="45"/>
    </row>
    <row r="921" spans="3:20" s="32" customFormat="1">
      <c r="C921" s="30"/>
      <c r="D921" s="30"/>
      <c r="E921" s="29"/>
      <c r="N921" s="76"/>
      <c r="O921" s="76"/>
      <c r="P921" s="76"/>
      <c r="R921" s="45"/>
      <c r="S921" s="45"/>
      <c r="T921" s="45"/>
    </row>
    <row r="922" spans="3:20" s="32" customFormat="1">
      <c r="C922" s="30"/>
      <c r="D922" s="30"/>
      <c r="E922" s="29"/>
      <c r="N922" s="76"/>
      <c r="O922" s="76"/>
      <c r="P922" s="76"/>
      <c r="R922" s="45"/>
      <c r="S922" s="45"/>
      <c r="T922" s="45"/>
    </row>
    <row r="923" spans="3:20" s="32" customFormat="1">
      <c r="C923" s="30"/>
      <c r="D923" s="30"/>
      <c r="E923" s="29"/>
      <c r="N923" s="76"/>
      <c r="O923" s="76"/>
      <c r="P923" s="76"/>
      <c r="R923" s="45"/>
      <c r="S923" s="45"/>
      <c r="T923" s="45"/>
    </row>
    <row r="924" spans="3:20" s="32" customFormat="1">
      <c r="C924" s="30"/>
      <c r="D924" s="30"/>
      <c r="E924" s="29"/>
      <c r="N924" s="76"/>
      <c r="O924" s="76"/>
      <c r="P924" s="76"/>
      <c r="R924" s="45"/>
      <c r="S924" s="45"/>
      <c r="T924" s="45"/>
    </row>
    <row r="925" spans="3:20" s="32" customFormat="1">
      <c r="C925" s="30"/>
      <c r="D925" s="30"/>
      <c r="E925" s="29"/>
      <c r="N925" s="76"/>
      <c r="O925" s="76"/>
      <c r="P925" s="76"/>
      <c r="R925" s="45"/>
      <c r="S925" s="45"/>
      <c r="T925" s="45"/>
    </row>
    <row r="926" spans="3:20" s="32" customFormat="1">
      <c r="C926" s="30"/>
      <c r="D926" s="30"/>
      <c r="E926" s="29"/>
      <c r="N926" s="76"/>
      <c r="O926" s="76"/>
      <c r="P926" s="76"/>
      <c r="R926" s="45"/>
      <c r="S926" s="45"/>
      <c r="T926" s="45"/>
    </row>
    <row r="927" spans="3:20" s="32" customFormat="1">
      <c r="C927" s="30"/>
      <c r="D927" s="30"/>
      <c r="E927" s="29"/>
      <c r="N927" s="76"/>
      <c r="O927" s="76"/>
      <c r="P927" s="76"/>
      <c r="R927" s="45"/>
      <c r="S927" s="45"/>
      <c r="T927" s="45"/>
    </row>
    <row r="928" spans="3:20" s="32" customFormat="1">
      <c r="C928" s="30"/>
      <c r="D928" s="30"/>
      <c r="E928" s="29"/>
      <c r="N928" s="76"/>
      <c r="O928" s="76"/>
      <c r="P928" s="76"/>
      <c r="R928" s="45"/>
      <c r="S928" s="45"/>
      <c r="T928" s="45"/>
    </row>
    <row r="929" spans="3:20" s="32" customFormat="1">
      <c r="C929" s="30"/>
      <c r="D929" s="30"/>
      <c r="E929" s="29"/>
      <c r="N929" s="76"/>
      <c r="O929" s="76"/>
      <c r="P929" s="76"/>
      <c r="R929" s="45"/>
      <c r="S929" s="45"/>
      <c r="T929" s="45"/>
    </row>
    <row r="930" spans="3:20" s="32" customFormat="1">
      <c r="C930" s="30"/>
      <c r="D930" s="30"/>
      <c r="E930" s="29"/>
      <c r="N930" s="76"/>
      <c r="O930" s="76"/>
      <c r="P930" s="76"/>
      <c r="R930" s="45"/>
      <c r="S930" s="45"/>
      <c r="T930" s="45"/>
    </row>
    <row r="931" spans="3:20" s="32" customFormat="1">
      <c r="C931" s="30"/>
      <c r="D931" s="30"/>
      <c r="E931" s="29"/>
      <c r="N931" s="76"/>
      <c r="O931" s="76"/>
      <c r="P931" s="76"/>
      <c r="R931" s="45"/>
      <c r="S931" s="45"/>
      <c r="T931" s="45"/>
    </row>
    <row r="932" spans="3:20" s="32" customFormat="1">
      <c r="C932" s="30"/>
      <c r="D932" s="30"/>
      <c r="E932" s="29"/>
      <c r="N932" s="76"/>
      <c r="O932" s="76"/>
      <c r="P932" s="76"/>
      <c r="R932" s="45"/>
      <c r="S932" s="45"/>
      <c r="T932" s="45"/>
    </row>
    <row r="933" spans="3:20" s="32" customFormat="1">
      <c r="C933" s="30"/>
      <c r="D933" s="30"/>
      <c r="E933" s="29"/>
      <c r="N933" s="76"/>
      <c r="O933" s="76"/>
      <c r="P933" s="76"/>
      <c r="R933" s="45"/>
      <c r="S933" s="45"/>
      <c r="T933" s="45"/>
    </row>
    <row r="934" spans="3:20" s="32" customFormat="1">
      <c r="C934" s="30"/>
      <c r="D934" s="30"/>
      <c r="E934" s="29"/>
      <c r="N934" s="76"/>
      <c r="O934" s="76"/>
      <c r="P934" s="76"/>
      <c r="R934" s="45"/>
      <c r="S934" s="45"/>
      <c r="T934" s="45"/>
    </row>
    <row r="935" spans="3:20" s="32" customFormat="1">
      <c r="C935" s="30"/>
      <c r="D935" s="30"/>
      <c r="E935" s="29"/>
      <c r="N935" s="76"/>
      <c r="O935" s="76"/>
      <c r="P935" s="76"/>
      <c r="R935" s="45"/>
      <c r="S935" s="45"/>
      <c r="T935" s="45"/>
    </row>
    <row r="936" spans="3:20" s="32" customFormat="1">
      <c r="C936" s="30"/>
      <c r="D936" s="30"/>
      <c r="E936" s="29"/>
      <c r="N936" s="76"/>
      <c r="O936" s="76"/>
      <c r="P936" s="76"/>
      <c r="R936" s="45"/>
      <c r="S936" s="45"/>
      <c r="T936" s="45"/>
    </row>
    <row r="937" spans="3:20" s="32" customFormat="1">
      <c r="C937" s="30"/>
      <c r="D937" s="30"/>
      <c r="E937" s="29"/>
      <c r="N937" s="76"/>
      <c r="O937" s="76"/>
      <c r="P937" s="76"/>
      <c r="R937" s="45"/>
      <c r="S937" s="45"/>
      <c r="T937" s="45"/>
    </row>
    <row r="938" spans="3:20" s="32" customFormat="1">
      <c r="C938" s="30"/>
      <c r="D938" s="30"/>
      <c r="E938" s="29"/>
      <c r="N938" s="76"/>
      <c r="O938" s="76"/>
      <c r="P938" s="76"/>
      <c r="R938" s="45"/>
      <c r="S938" s="45"/>
      <c r="T938" s="45"/>
    </row>
    <row r="939" spans="3:20" s="32" customFormat="1">
      <c r="C939" s="30"/>
      <c r="D939" s="30"/>
      <c r="E939" s="29"/>
      <c r="N939" s="76"/>
      <c r="O939" s="76"/>
      <c r="P939" s="76"/>
      <c r="R939" s="45"/>
      <c r="S939" s="45"/>
      <c r="T939" s="45"/>
    </row>
    <row r="940" spans="3:20" s="32" customFormat="1">
      <c r="C940" s="30"/>
      <c r="D940" s="30"/>
      <c r="E940" s="29"/>
      <c r="N940" s="76"/>
      <c r="O940" s="76"/>
      <c r="P940" s="76"/>
      <c r="R940" s="45"/>
      <c r="S940" s="45"/>
      <c r="T940" s="45"/>
    </row>
    <row r="941" spans="3:20" s="32" customFormat="1">
      <c r="C941" s="30"/>
      <c r="D941" s="30"/>
      <c r="E941" s="29"/>
      <c r="N941" s="76"/>
      <c r="O941" s="76"/>
      <c r="P941" s="76"/>
      <c r="R941" s="45"/>
      <c r="S941" s="45"/>
      <c r="T941" s="45"/>
    </row>
    <row r="942" spans="3:20" s="32" customFormat="1">
      <c r="C942" s="30"/>
      <c r="D942" s="30"/>
      <c r="E942" s="29"/>
      <c r="N942" s="76"/>
      <c r="O942" s="76"/>
      <c r="P942" s="76"/>
      <c r="R942" s="45"/>
      <c r="S942" s="45"/>
      <c r="T942" s="45"/>
    </row>
    <row r="943" spans="3:20" s="32" customFormat="1">
      <c r="C943" s="30"/>
      <c r="D943" s="30"/>
      <c r="E943" s="29"/>
      <c r="N943" s="76"/>
      <c r="O943" s="76"/>
      <c r="P943" s="76"/>
      <c r="R943" s="45"/>
      <c r="S943" s="45"/>
      <c r="T943" s="45"/>
    </row>
    <row r="944" spans="3:20" s="32" customFormat="1">
      <c r="C944" s="30"/>
      <c r="D944" s="30"/>
      <c r="E944" s="29"/>
      <c r="N944" s="76"/>
      <c r="O944" s="76"/>
      <c r="P944" s="76"/>
      <c r="R944" s="45"/>
      <c r="S944" s="45"/>
      <c r="T944" s="45"/>
    </row>
    <row r="945" spans="3:20" s="32" customFormat="1">
      <c r="C945" s="30"/>
      <c r="D945" s="30"/>
      <c r="E945" s="29"/>
      <c r="N945" s="76"/>
      <c r="O945" s="76"/>
      <c r="P945" s="76"/>
      <c r="R945" s="45"/>
      <c r="S945" s="45"/>
      <c r="T945" s="45"/>
    </row>
    <row r="946" spans="3:20" s="32" customFormat="1">
      <c r="C946" s="30"/>
      <c r="D946" s="30"/>
      <c r="E946" s="29"/>
      <c r="N946" s="76"/>
      <c r="O946" s="76"/>
      <c r="P946" s="76"/>
      <c r="R946" s="45"/>
      <c r="S946" s="45"/>
      <c r="T946" s="45"/>
    </row>
    <row r="947" spans="3:20" s="32" customFormat="1">
      <c r="C947" s="30"/>
      <c r="D947" s="30"/>
      <c r="E947" s="29"/>
      <c r="N947" s="76"/>
      <c r="O947" s="76"/>
      <c r="P947" s="76"/>
      <c r="R947" s="45"/>
      <c r="S947" s="45"/>
      <c r="T947" s="45"/>
    </row>
    <row r="948" spans="3:20" s="32" customFormat="1">
      <c r="C948" s="30"/>
      <c r="D948" s="30"/>
      <c r="E948" s="29"/>
      <c r="N948" s="76"/>
      <c r="O948" s="76"/>
      <c r="P948" s="76"/>
      <c r="R948" s="45"/>
      <c r="S948" s="45"/>
      <c r="T948" s="45"/>
    </row>
    <row r="949" spans="3:20" s="32" customFormat="1">
      <c r="C949" s="30"/>
      <c r="D949" s="30"/>
      <c r="E949" s="29"/>
      <c r="N949" s="76"/>
      <c r="O949" s="76"/>
      <c r="P949" s="76"/>
      <c r="R949" s="45"/>
      <c r="S949" s="45"/>
      <c r="T949" s="45"/>
    </row>
    <row r="950" spans="3:20" s="32" customFormat="1">
      <c r="C950" s="30"/>
      <c r="D950" s="30"/>
      <c r="E950" s="29"/>
      <c r="N950" s="76"/>
      <c r="O950" s="76"/>
      <c r="P950" s="76"/>
      <c r="R950" s="45"/>
      <c r="S950" s="45"/>
      <c r="T950" s="45"/>
    </row>
    <row r="951" spans="3:20" s="32" customFormat="1">
      <c r="C951" s="30"/>
      <c r="D951" s="30"/>
      <c r="E951" s="29"/>
      <c r="N951" s="76"/>
      <c r="O951" s="76"/>
      <c r="P951" s="76"/>
      <c r="R951" s="45"/>
      <c r="S951" s="45"/>
      <c r="T951" s="45"/>
    </row>
    <row r="952" spans="3:20" s="32" customFormat="1">
      <c r="C952" s="30"/>
      <c r="D952" s="30"/>
      <c r="E952" s="29"/>
      <c r="N952" s="76"/>
      <c r="O952" s="76"/>
      <c r="P952" s="76"/>
      <c r="R952" s="45"/>
      <c r="S952" s="45"/>
      <c r="T952" s="45"/>
    </row>
    <row r="953" spans="3:20" s="32" customFormat="1">
      <c r="C953" s="30"/>
      <c r="D953" s="30"/>
      <c r="E953" s="29"/>
      <c r="N953" s="76"/>
      <c r="O953" s="76"/>
      <c r="P953" s="76"/>
      <c r="R953" s="45"/>
      <c r="S953" s="45"/>
      <c r="T953" s="45"/>
    </row>
    <row r="954" spans="3:20" s="32" customFormat="1">
      <c r="C954" s="30"/>
      <c r="D954" s="30"/>
      <c r="E954" s="29"/>
      <c r="N954" s="76"/>
      <c r="O954" s="76"/>
      <c r="P954" s="76"/>
      <c r="R954" s="45"/>
      <c r="S954" s="45"/>
      <c r="T954" s="45"/>
    </row>
    <row r="955" spans="3:20" s="32" customFormat="1">
      <c r="C955" s="30"/>
      <c r="D955" s="30"/>
      <c r="E955" s="29"/>
      <c r="N955" s="76"/>
      <c r="O955" s="76"/>
      <c r="P955" s="76"/>
      <c r="R955" s="45"/>
      <c r="S955" s="45"/>
      <c r="T955" s="45"/>
    </row>
    <row r="956" spans="3:20" s="32" customFormat="1">
      <c r="C956" s="30"/>
      <c r="D956" s="30"/>
      <c r="E956" s="29"/>
      <c r="N956" s="76"/>
      <c r="O956" s="76"/>
      <c r="P956" s="76"/>
      <c r="R956" s="45"/>
      <c r="S956" s="45"/>
      <c r="T956" s="45"/>
    </row>
    <row r="957" spans="3:20" s="32" customFormat="1">
      <c r="C957" s="30"/>
      <c r="D957" s="30"/>
      <c r="E957" s="29"/>
      <c r="N957" s="76"/>
      <c r="O957" s="76"/>
      <c r="P957" s="76"/>
      <c r="R957" s="45"/>
      <c r="S957" s="45"/>
      <c r="T957" s="45"/>
    </row>
    <row r="958" spans="3:20" s="32" customFormat="1">
      <c r="C958" s="30"/>
      <c r="D958" s="30"/>
      <c r="E958" s="29"/>
      <c r="N958" s="76"/>
      <c r="O958" s="76"/>
      <c r="P958" s="76"/>
      <c r="R958" s="45"/>
      <c r="S958" s="45"/>
      <c r="T958" s="45"/>
    </row>
    <row r="959" spans="3:20" s="32" customFormat="1">
      <c r="C959" s="30"/>
      <c r="D959" s="30"/>
      <c r="E959" s="29"/>
      <c r="N959" s="76"/>
      <c r="O959" s="76"/>
      <c r="P959" s="76"/>
      <c r="R959" s="45"/>
      <c r="S959" s="45"/>
      <c r="T959" s="45"/>
    </row>
    <row r="960" spans="3:20" s="32" customFormat="1">
      <c r="C960" s="30"/>
      <c r="D960" s="30"/>
      <c r="E960" s="29"/>
      <c r="N960" s="76"/>
      <c r="O960" s="76"/>
      <c r="P960" s="76"/>
      <c r="R960" s="45"/>
      <c r="S960" s="45"/>
      <c r="T960" s="45"/>
    </row>
    <row r="961" spans="3:20" s="32" customFormat="1">
      <c r="C961" s="30"/>
      <c r="D961" s="30"/>
      <c r="E961" s="29"/>
      <c r="N961" s="76"/>
      <c r="O961" s="76"/>
      <c r="P961" s="76"/>
      <c r="R961" s="45"/>
      <c r="S961" s="45"/>
      <c r="T961" s="45"/>
    </row>
    <row r="962" spans="3:20" s="32" customFormat="1">
      <c r="C962" s="30"/>
      <c r="D962" s="30"/>
      <c r="E962" s="29"/>
      <c r="N962" s="76"/>
      <c r="O962" s="76"/>
      <c r="P962" s="76"/>
      <c r="R962" s="45"/>
      <c r="S962" s="45"/>
      <c r="T962" s="45"/>
    </row>
    <row r="963" spans="3:20" s="32" customFormat="1">
      <c r="C963" s="30"/>
      <c r="D963" s="30"/>
      <c r="E963" s="29"/>
      <c r="N963" s="76"/>
      <c r="O963" s="76"/>
      <c r="P963" s="76"/>
      <c r="R963" s="45"/>
      <c r="S963" s="45"/>
      <c r="T963" s="45"/>
    </row>
    <row r="964" spans="3:20" s="32" customFormat="1">
      <c r="C964" s="30"/>
      <c r="D964" s="30"/>
      <c r="E964" s="29"/>
      <c r="N964" s="76"/>
      <c r="O964" s="76"/>
      <c r="P964" s="76"/>
      <c r="R964" s="45"/>
      <c r="S964" s="45"/>
      <c r="T964" s="45"/>
    </row>
    <row r="965" spans="3:20" s="32" customFormat="1">
      <c r="C965" s="30"/>
      <c r="D965" s="30"/>
      <c r="E965" s="29"/>
      <c r="N965" s="76"/>
      <c r="O965" s="76"/>
      <c r="P965" s="76"/>
      <c r="R965" s="45"/>
      <c r="S965" s="45"/>
      <c r="T965" s="45"/>
    </row>
    <row r="966" spans="3:20" s="32" customFormat="1">
      <c r="C966" s="30"/>
      <c r="D966" s="30"/>
      <c r="E966" s="29"/>
      <c r="N966" s="76"/>
      <c r="O966" s="76"/>
      <c r="P966" s="76"/>
      <c r="R966" s="45"/>
      <c r="S966" s="45"/>
      <c r="T966" s="45"/>
    </row>
    <row r="967" spans="3:20" s="32" customFormat="1">
      <c r="C967" s="30"/>
      <c r="D967" s="30"/>
      <c r="E967" s="29"/>
      <c r="N967" s="76"/>
      <c r="O967" s="76"/>
      <c r="P967" s="76"/>
      <c r="R967" s="45"/>
      <c r="S967" s="45"/>
      <c r="T967" s="45"/>
    </row>
    <row r="968" spans="3:20" s="32" customFormat="1">
      <c r="C968" s="30"/>
      <c r="D968" s="30"/>
      <c r="E968" s="29"/>
      <c r="N968" s="76"/>
      <c r="O968" s="76"/>
      <c r="P968" s="76"/>
      <c r="R968" s="45"/>
      <c r="S968" s="45"/>
      <c r="T968" s="45"/>
    </row>
    <row r="969" spans="3:20" s="32" customFormat="1">
      <c r="C969" s="30"/>
      <c r="D969" s="30"/>
      <c r="E969" s="29"/>
      <c r="N969" s="76"/>
      <c r="O969" s="76"/>
      <c r="P969" s="76"/>
      <c r="R969" s="45"/>
      <c r="S969" s="45"/>
      <c r="T969" s="45"/>
    </row>
    <row r="970" spans="3:20" s="32" customFormat="1">
      <c r="C970" s="30"/>
      <c r="D970" s="30"/>
      <c r="E970" s="29"/>
      <c r="N970" s="76"/>
      <c r="O970" s="76"/>
      <c r="P970" s="76"/>
      <c r="R970" s="45"/>
      <c r="S970" s="45"/>
      <c r="T970" s="45"/>
    </row>
    <row r="971" spans="3:20" s="32" customFormat="1">
      <c r="C971" s="30"/>
      <c r="D971" s="30"/>
      <c r="E971" s="29"/>
      <c r="N971" s="76"/>
      <c r="O971" s="76"/>
      <c r="P971" s="76"/>
      <c r="R971" s="45"/>
      <c r="S971" s="45"/>
      <c r="T971" s="45"/>
    </row>
    <row r="972" spans="3:20" s="32" customFormat="1">
      <c r="C972" s="30"/>
      <c r="D972" s="30"/>
      <c r="E972" s="29"/>
      <c r="N972" s="76"/>
      <c r="O972" s="76"/>
      <c r="P972" s="76"/>
      <c r="R972" s="45"/>
      <c r="S972" s="45"/>
      <c r="T972" s="45"/>
    </row>
    <row r="973" spans="3:20" s="32" customFormat="1">
      <c r="C973" s="30"/>
      <c r="D973" s="30"/>
      <c r="E973" s="29"/>
      <c r="N973" s="76"/>
      <c r="O973" s="76"/>
      <c r="P973" s="76"/>
      <c r="R973" s="45"/>
      <c r="S973" s="45"/>
      <c r="T973" s="45"/>
    </row>
    <row r="974" spans="3:20" s="32" customFormat="1">
      <c r="C974" s="30"/>
      <c r="D974" s="30"/>
      <c r="E974" s="29"/>
      <c r="N974" s="76"/>
      <c r="O974" s="76"/>
      <c r="P974" s="76"/>
      <c r="R974" s="45"/>
      <c r="S974" s="45"/>
      <c r="T974" s="45"/>
    </row>
    <row r="975" spans="3:20" s="32" customFormat="1">
      <c r="C975" s="30"/>
      <c r="D975" s="30"/>
      <c r="E975" s="29"/>
      <c r="N975" s="76"/>
      <c r="O975" s="76"/>
      <c r="P975" s="76"/>
      <c r="R975" s="45"/>
      <c r="S975" s="45"/>
      <c r="T975" s="45"/>
    </row>
    <row r="976" spans="3:20" s="32" customFormat="1">
      <c r="C976" s="30"/>
      <c r="D976" s="30"/>
      <c r="E976" s="29"/>
      <c r="N976" s="76"/>
      <c r="O976" s="76"/>
      <c r="P976" s="76"/>
      <c r="R976" s="45"/>
      <c r="S976" s="45"/>
      <c r="T976" s="45"/>
    </row>
    <row r="977" spans="3:20" s="32" customFormat="1">
      <c r="C977" s="30"/>
      <c r="D977" s="30"/>
      <c r="E977" s="29"/>
      <c r="N977" s="76"/>
      <c r="O977" s="76"/>
      <c r="P977" s="76"/>
      <c r="R977" s="45"/>
      <c r="S977" s="45"/>
      <c r="T977" s="45"/>
    </row>
    <row r="978" spans="3:20" s="32" customFormat="1">
      <c r="C978" s="30"/>
      <c r="D978" s="30"/>
      <c r="E978" s="29"/>
      <c r="N978" s="76"/>
      <c r="O978" s="76"/>
      <c r="P978" s="76"/>
      <c r="R978" s="45"/>
      <c r="S978" s="45"/>
      <c r="T978" s="45"/>
    </row>
    <row r="979" spans="3:20" s="32" customFormat="1">
      <c r="C979" s="30"/>
      <c r="D979" s="30"/>
      <c r="E979" s="29"/>
      <c r="N979" s="76"/>
      <c r="O979" s="76"/>
      <c r="P979" s="76"/>
      <c r="R979" s="45"/>
      <c r="S979" s="45"/>
      <c r="T979" s="45"/>
    </row>
    <row r="980" spans="3:20" s="32" customFormat="1">
      <c r="C980" s="30"/>
      <c r="D980" s="30"/>
      <c r="E980" s="29"/>
      <c r="N980" s="76"/>
      <c r="O980" s="76"/>
      <c r="P980" s="76"/>
      <c r="R980" s="45"/>
      <c r="S980" s="45"/>
      <c r="T980" s="45"/>
    </row>
    <row r="981" spans="3:20" s="32" customFormat="1">
      <c r="C981" s="30"/>
      <c r="D981" s="30"/>
      <c r="E981" s="29"/>
      <c r="N981" s="76"/>
      <c r="O981" s="76"/>
      <c r="P981" s="76"/>
      <c r="R981" s="45"/>
      <c r="S981" s="45"/>
      <c r="T981" s="45"/>
    </row>
    <row r="982" spans="3:20" s="32" customFormat="1">
      <c r="C982" s="30"/>
      <c r="D982" s="30"/>
      <c r="E982" s="29"/>
      <c r="N982" s="76"/>
      <c r="O982" s="76"/>
      <c r="P982" s="76"/>
      <c r="R982" s="45"/>
      <c r="S982" s="45"/>
      <c r="T982" s="45"/>
    </row>
    <row r="983" spans="3:20" s="32" customFormat="1">
      <c r="C983" s="30"/>
      <c r="D983" s="30"/>
      <c r="E983" s="29"/>
      <c r="N983" s="76"/>
      <c r="O983" s="76"/>
      <c r="P983" s="76"/>
      <c r="R983" s="45"/>
      <c r="S983" s="45"/>
      <c r="T983" s="45"/>
    </row>
    <row r="984" spans="3:20" s="32" customFormat="1">
      <c r="C984" s="30"/>
      <c r="D984" s="30"/>
      <c r="E984" s="29"/>
      <c r="N984" s="76"/>
      <c r="O984" s="76"/>
      <c r="P984" s="76"/>
      <c r="R984" s="45"/>
      <c r="S984" s="45"/>
      <c r="T984" s="45"/>
    </row>
    <row r="985" spans="3:20" s="32" customFormat="1">
      <c r="C985" s="30"/>
      <c r="D985" s="30"/>
      <c r="E985" s="29"/>
      <c r="N985" s="76"/>
      <c r="O985" s="76"/>
      <c r="P985" s="76"/>
      <c r="R985" s="45"/>
      <c r="S985" s="45"/>
      <c r="T985" s="45"/>
    </row>
    <row r="986" spans="3:20" s="32" customFormat="1">
      <c r="C986" s="30"/>
      <c r="D986" s="30"/>
      <c r="E986" s="29"/>
      <c r="N986" s="76"/>
      <c r="O986" s="76"/>
      <c r="P986" s="76"/>
      <c r="R986" s="45"/>
      <c r="S986" s="45"/>
      <c r="T986" s="45"/>
    </row>
    <row r="987" spans="3:20" s="32" customFormat="1">
      <c r="C987" s="30"/>
      <c r="D987" s="30"/>
      <c r="E987" s="29"/>
      <c r="N987" s="76"/>
      <c r="O987" s="76"/>
      <c r="P987" s="76"/>
      <c r="R987" s="45"/>
      <c r="S987" s="45"/>
      <c r="T987" s="45"/>
    </row>
    <row r="988" spans="3:20" s="32" customFormat="1">
      <c r="C988" s="30"/>
      <c r="D988" s="30"/>
      <c r="E988" s="29"/>
      <c r="N988" s="76"/>
      <c r="O988" s="76"/>
      <c r="P988" s="76"/>
      <c r="R988" s="45"/>
      <c r="S988" s="45"/>
      <c r="T988" s="45"/>
    </row>
    <row r="989" spans="3:20" s="32" customFormat="1">
      <c r="C989" s="30"/>
      <c r="D989" s="30"/>
      <c r="E989" s="29"/>
      <c r="N989" s="76"/>
      <c r="O989" s="76"/>
      <c r="P989" s="76"/>
      <c r="R989" s="45"/>
      <c r="S989" s="45"/>
      <c r="T989" s="45"/>
    </row>
    <row r="990" spans="3:20" s="32" customFormat="1">
      <c r="C990" s="30"/>
      <c r="D990" s="30"/>
      <c r="E990" s="29"/>
      <c r="N990" s="76"/>
      <c r="O990" s="76"/>
      <c r="P990" s="76"/>
      <c r="R990" s="45"/>
      <c r="S990" s="45"/>
      <c r="T990" s="45"/>
    </row>
    <row r="991" spans="3:20" s="32" customFormat="1">
      <c r="C991" s="30"/>
      <c r="D991" s="30"/>
      <c r="E991" s="29"/>
      <c r="N991" s="76"/>
      <c r="O991" s="76"/>
      <c r="P991" s="76"/>
      <c r="R991" s="45"/>
      <c r="S991" s="45"/>
      <c r="T991" s="45"/>
    </row>
    <row r="992" spans="3:20" s="32" customFormat="1">
      <c r="C992" s="30"/>
      <c r="D992" s="30"/>
      <c r="E992" s="29"/>
      <c r="N992" s="76"/>
      <c r="O992" s="76"/>
      <c r="P992" s="76"/>
      <c r="R992" s="45"/>
      <c r="S992" s="45"/>
      <c r="T992" s="45"/>
    </row>
    <row r="993" spans="3:20" s="32" customFormat="1">
      <c r="C993" s="30"/>
      <c r="D993" s="30"/>
      <c r="E993" s="29"/>
      <c r="N993" s="76"/>
      <c r="O993" s="76"/>
      <c r="P993" s="76"/>
      <c r="R993" s="45"/>
      <c r="S993" s="45"/>
      <c r="T993" s="45"/>
    </row>
    <row r="994" spans="3:20" s="32" customFormat="1">
      <c r="C994" s="30"/>
      <c r="D994" s="30"/>
      <c r="E994" s="29"/>
      <c r="N994" s="76"/>
      <c r="O994" s="76"/>
      <c r="P994" s="76"/>
      <c r="R994" s="45"/>
      <c r="S994" s="45"/>
      <c r="T994" s="45"/>
    </row>
    <row r="995" spans="3:20" s="32" customFormat="1">
      <c r="C995" s="30"/>
      <c r="D995" s="30"/>
      <c r="E995" s="29"/>
      <c r="N995" s="76"/>
      <c r="O995" s="76"/>
      <c r="P995" s="76"/>
      <c r="R995" s="45"/>
      <c r="S995" s="45"/>
      <c r="T995" s="45"/>
    </row>
    <row r="996" spans="3:20" s="32" customFormat="1">
      <c r="C996" s="30"/>
      <c r="D996" s="30"/>
      <c r="E996" s="29"/>
      <c r="N996" s="76"/>
      <c r="O996" s="76"/>
      <c r="P996" s="76"/>
      <c r="R996" s="45"/>
      <c r="S996" s="45"/>
      <c r="T996" s="45"/>
    </row>
    <row r="997" spans="3:20" s="32" customFormat="1">
      <c r="C997" s="30"/>
      <c r="D997" s="30"/>
      <c r="E997" s="29"/>
      <c r="N997" s="76"/>
      <c r="O997" s="76"/>
      <c r="P997" s="76"/>
      <c r="R997" s="45"/>
      <c r="S997" s="45"/>
      <c r="T997" s="45"/>
    </row>
    <row r="998" spans="3:20" s="32" customFormat="1">
      <c r="C998" s="30"/>
      <c r="D998" s="30"/>
      <c r="E998" s="29"/>
      <c r="N998" s="76"/>
      <c r="O998" s="76"/>
      <c r="P998" s="76"/>
      <c r="R998" s="45"/>
      <c r="S998" s="45"/>
      <c r="T998" s="45"/>
    </row>
    <row r="999" spans="3:20" s="32" customFormat="1">
      <c r="C999" s="30"/>
      <c r="D999" s="30"/>
      <c r="E999" s="29"/>
      <c r="N999" s="76"/>
      <c r="O999" s="76"/>
      <c r="P999" s="76"/>
      <c r="R999" s="45"/>
      <c r="S999" s="45"/>
      <c r="T999" s="45"/>
    </row>
    <row r="1000" spans="3:20" s="32" customFormat="1">
      <c r="C1000" s="30"/>
      <c r="D1000" s="30"/>
      <c r="E1000" s="29"/>
      <c r="N1000" s="76"/>
      <c r="O1000" s="76"/>
      <c r="P1000" s="76"/>
      <c r="R1000" s="45"/>
      <c r="S1000" s="45"/>
      <c r="T1000" s="45"/>
    </row>
    <row r="1001" spans="3:20" s="32" customFormat="1">
      <c r="C1001" s="30"/>
      <c r="D1001" s="30"/>
      <c r="E1001" s="29"/>
      <c r="N1001" s="76"/>
      <c r="O1001" s="76"/>
      <c r="P1001" s="76"/>
      <c r="R1001" s="45"/>
      <c r="S1001" s="45"/>
      <c r="T1001" s="45"/>
    </row>
    <row r="1002" spans="3:20" s="32" customFormat="1">
      <c r="C1002" s="30"/>
      <c r="D1002" s="30"/>
      <c r="E1002" s="29"/>
      <c r="N1002" s="76"/>
      <c r="O1002" s="76"/>
      <c r="P1002" s="76"/>
      <c r="R1002" s="45"/>
      <c r="S1002" s="45"/>
      <c r="T1002" s="45"/>
    </row>
    <row r="1003" spans="3:20" s="32" customFormat="1">
      <c r="C1003" s="30"/>
      <c r="D1003" s="30"/>
      <c r="E1003" s="29"/>
      <c r="N1003" s="76"/>
      <c r="O1003" s="76"/>
      <c r="P1003" s="76"/>
      <c r="R1003" s="45"/>
      <c r="S1003" s="45"/>
      <c r="T1003" s="45"/>
    </row>
    <row r="1004" spans="3:20" s="32" customFormat="1">
      <c r="C1004" s="30"/>
      <c r="D1004" s="30"/>
      <c r="E1004" s="29"/>
      <c r="N1004" s="76"/>
      <c r="O1004" s="76"/>
      <c r="P1004" s="76"/>
      <c r="R1004" s="45"/>
      <c r="S1004" s="45"/>
      <c r="T1004" s="45"/>
    </row>
    <row r="1005" spans="3:20" s="32" customFormat="1">
      <c r="C1005" s="30"/>
      <c r="D1005" s="30"/>
      <c r="E1005" s="29"/>
      <c r="N1005" s="76"/>
      <c r="O1005" s="76"/>
      <c r="P1005" s="76"/>
      <c r="R1005" s="45"/>
      <c r="S1005" s="45"/>
      <c r="T1005" s="45"/>
    </row>
    <row r="1006" spans="3:20" s="32" customFormat="1">
      <c r="C1006" s="30"/>
      <c r="D1006" s="30"/>
      <c r="E1006" s="29"/>
      <c r="N1006" s="76"/>
      <c r="O1006" s="76"/>
      <c r="P1006" s="76"/>
      <c r="R1006" s="45"/>
      <c r="S1006" s="45"/>
      <c r="T1006" s="45"/>
    </row>
    <row r="1007" spans="3:20" s="32" customFormat="1">
      <c r="C1007" s="30"/>
      <c r="D1007" s="30"/>
      <c r="E1007" s="29"/>
      <c r="N1007" s="76"/>
      <c r="O1007" s="76"/>
      <c r="P1007" s="76"/>
      <c r="R1007" s="45"/>
      <c r="S1007" s="45"/>
      <c r="T1007" s="45"/>
    </row>
    <row r="1008" spans="3:20" s="32" customFormat="1">
      <c r="C1008" s="30"/>
      <c r="D1008" s="30"/>
      <c r="E1008" s="29"/>
      <c r="N1008" s="76"/>
      <c r="O1008" s="76"/>
      <c r="P1008" s="76"/>
      <c r="R1008" s="45"/>
      <c r="S1008" s="45"/>
      <c r="T1008" s="45"/>
    </row>
    <row r="1009" spans="3:20" s="32" customFormat="1">
      <c r="C1009" s="30"/>
      <c r="D1009" s="30"/>
      <c r="E1009" s="29"/>
      <c r="N1009" s="76"/>
      <c r="O1009" s="76"/>
      <c r="P1009" s="76"/>
      <c r="R1009" s="45"/>
      <c r="S1009" s="45"/>
      <c r="T1009" s="45"/>
    </row>
    <row r="1010" spans="3:20" s="32" customFormat="1">
      <c r="C1010" s="30"/>
      <c r="D1010" s="30"/>
      <c r="E1010" s="29"/>
      <c r="N1010" s="76"/>
      <c r="O1010" s="76"/>
      <c r="P1010" s="76"/>
      <c r="R1010" s="45"/>
      <c r="S1010" s="45"/>
      <c r="T1010" s="45"/>
    </row>
    <row r="1011" spans="3:20" s="32" customFormat="1">
      <c r="C1011" s="30"/>
      <c r="D1011" s="30"/>
      <c r="E1011" s="29"/>
      <c r="N1011" s="76"/>
      <c r="O1011" s="76"/>
      <c r="P1011" s="76"/>
      <c r="R1011" s="45"/>
      <c r="S1011" s="45"/>
      <c r="T1011" s="45"/>
    </row>
    <row r="1012" spans="3:20" s="32" customFormat="1">
      <c r="C1012" s="30"/>
      <c r="D1012" s="30"/>
      <c r="E1012" s="29"/>
      <c r="N1012" s="76"/>
      <c r="O1012" s="76"/>
      <c r="P1012" s="76"/>
      <c r="R1012" s="45"/>
      <c r="S1012" s="45"/>
      <c r="T1012" s="45"/>
    </row>
    <row r="1013" spans="3:20" s="32" customFormat="1">
      <c r="C1013" s="30"/>
      <c r="D1013" s="30"/>
      <c r="E1013" s="29"/>
      <c r="N1013" s="76"/>
      <c r="O1013" s="76"/>
      <c r="P1013" s="76"/>
      <c r="R1013" s="45"/>
      <c r="S1013" s="45"/>
      <c r="T1013" s="45"/>
    </row>
    <row r="1014" spans="3:20" s="32" customFormat="1">
      <c r="C1014" s="30"/>
      <c r="D1014" s="30"/>
      <c r="E1014" s="29"/>
      <c r="N1014" s="76"/>
      <c r="O1014" s="76"/>
      <c r="P1014" s="76"/>
      <c r="R1014" s="45"/>
      <c r="S1014" s="45"/>
      <c r="T1014" s="45"/>
    </row>
    <row r="1015" spans="3:20" s="32" customFormat="1">
      <c r="C1015" s="30"/>
      <c r="D1015" s="30"/>
      <c r="E1015" s="29"/>
      <c r="N1015" s="76"/>
      <c r="O1015" s="76"/>
      <c r="P1015" s="76"/>
      <c r="R1015" s="45"/>
      <c r="S1015" s="45"/>
      <c r="T1015" s="45"/>
    </row>
    <row r="1016" spans="3:20" s="32" customFormat="1">
      <c r="C1016" s="30"/>
      <c r="D1016" s="30"/>
      <c r="E1016" s="29"/>
      <c r="N1016" s="76"/>
      <c r="O1016" s="76"/>
      <c r="P1016" s="76"/>
      <c r="R1016" s="45"/>
      <c r="S1016" s="45"/>
      <c r="T1016" s="45"/>
    </row>
    <row r="1017" spans="3:20" s="32" customFormat="1">
      <c r="C1017" s="30"/>
      <c r="D1017" s="30"/>
      <c r="E1017" s="29"/>
      <c r="N1017" s="76"/>
      <c r="O1017" s="76"/>
      <c r="P1017" s="76"/>
      <c r="R1017" s="45"/>
      <c r="S1017" s="45"/>
      <c r="T1017" s="45"/>
    </row>
    <row r="1018" spans="3:20" s="32" customFormat="1">
      <c r="C1018" s="30"/>
      <c r="D1018" s="30"/>
      <c r="E1018" s="29"/>
      <c r="N1018" s="76"/>
      <c r="O1018" s="76"/>
      <c r="P1018" s="76"/>
      <c r="R1018" s="45"/>
      <c r="S1018" s="45"/>
      <c r="T1018" s="45"/>
    </row>
    <row r="1019" spans="3:20" s="32" customFormat="1">
      <c r="C1019" s="30"/>
      <c r="D1019" s="30"/>
      <c r="E1019" s="29"/>
      <c r="N1019" s="76"/>
      <c r="O1019" s="76"/>
      <c r="P1019" s="76"/>
      <c r="R1019" s="45"/>
      <c r="S1019" s="45"/>
      <c r="T1019" s="45"/>
    </row>
    <row r="1020" spans="3:20" s="32" customFormat="1">
      <c r="C1020" s="30"/>
      <c r="D1020" s="30"/>
      <c r="E1020" s="29"/>
      <c r="N1020" s="76"/>
      <c r="O1020" s="76"/>
      <c r="P1020" s="76"/>
      <c r="R1020" s="45"/>
      <c r="S1020" s="45"/>
      <c r="T1020" s="45"/>
    </row>
    <row r="1021" spans="3:20" s="32" customFormat="1">
      <c r="C1021" s="30"/>
      <c r="D1021" s="30"/>
      <c r="E1021" s="29"/>
      <c r="N1021" s="76"/>
      <c r="O1021" s="76"/>
      <c r="P1021" s="76"/>
      <c r="R1021" s="45"/>
      <c r="S1021" s="45"/>
      <c r="T1021" s="45"/>
    </row>
    <row r="1022" spans="3:20" s="32" customFormat="1">
      <c r="C1022" s="30"/>
      <c r="D1022" s="30"/>
      <c r="E1022" s="29"/>
      <c r="N1022" s="76"/>
      <c r="O1022" s="76"/>
      <c r="P1022" s="76"/>
      <c r="R1022" s="45"/>
      <c r="S1022" s="45"/>
      <c r="T1022" s="45"/>
    </row>
    <row r="1023" spans="3:20" s="32" customFormat="1">
      <c r="C1023" s="30"/>
      <c r="D1023" s="30"/>
      <c r="E1023" s="29"/>
      <c r="N1023" s="76"/>
      <c r="O1023" s="76"/>
      <c r="P1023" s="76"/>
      <c r="R1023" s="45"/>
      <c r="S1023" s="45"/>
      <c r="T1023" s="45"/>
    </row>
    <row r="1024" spans="3:20" s="32" customFormat="1">
      <c r="C1024" s="30"/>
      <c r="D1024" s="30"/>
      <c r="E1024" s="29"/>
      <c r="N1024" s="76"/>
      <c r="O1024" s="76"/>
      <c r="P1024" s="76"/>
      <c r="R1024" s="45"/>
      <c r="S1024" s="45"/>
      <c r="T1024" s="45"/>
    </row>
    <row r="1025" spans="3:20" s="32" customFormat="1">
      <c r="C1025" s="30"/>
      <c r="D1025" s="30"/>
      <c r="E1025" s="29"/>
      <c r="N1025" s="76"/>
      <c r="O1025" s="76"/>
      <c r="P1025" s="76"/>
      <c r="R1025" s="45"/>
      <c r="S1025" s="45"/>
      <c r="T1025" s="45"/>
    </row>
    <row r="1026" spans="3:20" s="32" customFormat="1">
      <c r="C1026" s="30"/>
      <c r="D1026" s="30"/>
      <c r="E1026" s="29"/>
      <c r="N1026" s="76"/>
      <c r="O1026" s="76"/>
      <c r="P1026" s="76"/>
      <c r="R1026" s="45"/>
      <c r="S1026" s="45"/>
      <c r="T1026" s="45"/>
    </row>
    <row r="1027" spans="3:20" s="32" customFormat="1">
      <c r="C1027" s="30"/>
      <c r="D1027" s="30"/>
      <c r="E1027" s="29"/>
      <c r="N1027" s="76"/>
      <c r="O1027" s="76"/>
      <c r="P1027" s="76"/>
      <c r="R1027" s="45"/>
      <c r="S1027" s="45"/>
      <c r="T1027" s="45"/>
    </row>
    <row r="1028" spans="3:20" s="32" customFormat="1">
      <c r="C1028" s="30"/>
      <c r="D1028" s="30"/>
      <c r="E1028" s="29"/>
      <c r="N1028" s="76"/>
      <c r="O1028" s="76"/>
      <c r="P1028" s="76"/>
      <c r="R1028" s="45"/>
      <c r="S1028" s="45"/>
      <c r="T1028" s="45"/>
    </row>
    <row r="1029" spans="3:20" s="32" customFormat="1">
      <c r="C1029" s="30"/>
      <c r="D1029" s="30"/>
      <c r="E1029" s="29"/>
      <c r="N1029" s="76"/>
      <c r="O1029" s="76"/>
      <c r="P1029" s="76"/>
      <c r="R1029" s="45"/>
      <c r="S1029" s="45"/>
      <c r="T1029" s="45"/>
    </row>
    <row r="1030" spans="3:20" s="32" customFormat="1">
      <c r="C1030" s="30"/>
      <c r="D1030" s="30"/>
      <c r="E1030" s="29"/>
      <c r="N1030" s="76"/>
      <c r="O1030" s="76"/>
      <c r="P1030" s="76"/>
      <c r="R1030" s="45"/>
      <c r="S1030" s="45"/>
      <c r="T1030" s="45"/>
    </row>
    <row r="1031" spans="3:20" s="32" customFormat="1">
      <c r="C1031" s="30"/>
      <c r="D1031" s="30"/>
      <c r="E1031" s="29"/>
      <c r="N1031" s="76"/>
      <c r="O1031" s="76"/>
      <c r="P1031" s="76"/>
      <c r="R1031" s="45"/>
      <c r="S1031" s="45"/>
      <c r="T1031" s="45"/>
    </row>
    <row r="1032" spans="3:20" s="32" customFormat="1">
      <c r="C1032" s="30"/>
      <c r="D1032" s="30"/>
      <c r="E1032" s="29"/>
      <c r="N1032" s="76"/>
      <c r="O1032" s="76"/>
      <c r="P1032" s="76"/>
      <c r="R1032" s="45"/>
      <c r="S1032" s="45"/>
      <c r="T1032" s="45"/>
    </row>
    <row r="1033" spans="3:20" s="32" customFormat="1">
      <c r="C1033" s="30"/>
      <c r="D1033" s="30"/>
      <c r="E1033" s="29"/>
      <c r="N1033" s="76"/>
      <c r="O1033" s="76"/>
      <c r="P1033" s="76"/>
      <c r="R1033" s="45"/>
      <c r="S1033" s="45"/>
      <c r="T1033" s="45"/>
    </row>
    <row r="1034" spans="3:20" s="32" customFormat="1">
      <c r="C1034" s="30"/>
      <c r="D1034" s="30"/>
      <c r="E1034" s="29"/>
      <c r="N1034" s="76"/>
      <c r="O1034" s="76"/>
      <c r="P1034" s="76"/>
      <c r="R1034" s="45"/>
      <c r="S1034" s="45"/>
      <c r="T1034" s="45"/>
    </row>
    <row r="1035" spans="3:20" s="32" customFormat="1">
      <c r="C1035" s="30"/>
      <c r="D1035" s="30"/>
      <c r="E1035" s="29"/>
      <c r="N1035" s="76"/>
      <c r="O1035" s="76"/>
      <c r="P1035" s="76"/>
      <c r="R1035" s="45"/>
      <c r="S1035" s="45"/>
      <c r="T1035" s="45"/>
    </row>
    <row r="1036" spans="3:20" s="32" customFormat="1">
      <c r="C1036" s="30"/>
      <c r="D1036" s="30"/>
      <c r="E1036" s="29"/>
      <c r="N1036" s="76"/>
      <c r="O1036" s="76"/>
      <c r="P1036" s="76"/>
      <c r="R1036" s="45"/>
      <c r="S1036" s="45"/>
      <c r="T1036" s="45"/>
    </row>
    <row r="1037" spans="3:20" s="32" customFormat="1">
      <c r="C1037" s="30"/>
      <c r="D1037" s="30"/>
      <c r="E1037" s="29"/>
      <c r="N1037" s="76"/>
      <c r="O1037" s="76"/>
      <c r="P1037" s="76"/>
      <c r="R1037" s="45"/>
      <c r="S1037" s="45"/>
      <c r="T1037" s="45"/>
    </row>
    <row r="1038" spans="3:20" s="32" customFormat="1">
      <c r="C1038" s="30"/>
      <c r="D1038" s="30"/>
      <c r="E1038" s="29"/>
      <c r="N1038" s="76"/>
      <c r="O1038" s="76"/>
      <c r="P1038" s="76"/>
      <c r="R1038" s="45"/>
      <c r="S1038" s="45"/>
      <c r="T1038" s="45"/>
    </row>
    <row r="1039" spans="3:20" s="32" customFormat="1">
      <c r="C1039" s="30"/>
      <c r="D1039" s="30"/>
      <c r="E1039" s="29"/>
      <c r="N1039" s="76"/>
      <c r="O1039" s="76"/>
      <c r="P1039" s="76"/>
      <c r="R1039" s="45"/>
      <c r="S1039" s="45"/>
      <c r="T1039" s="45"/>
    </row>
    <row r="1040" spans="3:20" s="32" customFormat="1">
      <c r="C1040" s="30"/>
      <c r="D1040" s="30"/>
      <c r="E1040" s="29"/>
      <c r="N1040" s="76"/>
      <c r="O1040" s="76"/>
      <c r="P1040" s="76"/>
      <c r="R1040" s="45"/>
      <c r="S1040" s="45"/>
      <c r="T1040" s="45"/>
    </row>
    <row r="1041" spans="3:20" s="32" customFormat="1">
      <c r="C1041" s="30"/>
      <c r="D1041" s="30"/>
      <c r="E1041" s="29"/>
      <c r="N1041" s="76"/>
      <c r="O1041" s="76"/>
      <c r="P1041" s="76"/>
      <c r="R1041" s="45"/>
      <c r="S1041" s="45"/>
      <c r="T1041" s="45"/>
    </row>
    <row r="1042" spans="3:20" s="32" customFormat="1">
      <c r="C1042" s="30"/>
      <c r="D1042" s="30"/>
      <c r="E1042" s="29"/>
      <c r="N1042" s="76"/>
      <c r="O1042" s="76"/>
      <c r="P1042" s="76"/>
      <c r="R1042" s="45"/>
      <c r="S1042" s="45"/>
      <c r="T1042" s="45"/>
    </row>
    <row r="1043" spans="3:20" s="32" customFormat="1">
      <c r="C1043" s="30"/>
      <c r="D1043" s="30"/>
      <c r="E1043" s="29"/>
      <c r="N1043" s="76"/>
      <c r="O1043" s="76"/>
      <c r="P1043" s="76"/>
      <c r="R1043" s="45"/>
      <c r="S1043" s="45"/>
      <c r="T1043" s="45"/>
    </row>
    <row r="1044" spans="3:20" s="32" customFormat="1">
      <c r="C1044" s="30"/>
      <c r="D1044" s="30"/>
      <c r="E1044" s="29"/>
      <c r="N1044" s="76"/>
      <c r="O1044" s="76"/>
      <c r="P1044" s="76"/>
      <c r="R1044" s="45"/>
      <c r="S1044" s="45"/>
      <c r="T1044" s="45"/>
    </row>
    <row r="1045" spans="3:20" s="32" customFormat="1">
      <c r="C1045" s="30"/>
      <c r="D1045" s="30"/>
      <c r="E1045" s="29"/>
      <c r="N1045" s="76"/>
      <c r="O1045" s="76"/>
      <c r="P1045" s="76"/>
      <c r="R1045" s="45"/>
      <c r="S1045" s="45"/>
      <c r="T1045" s="45"/>
    </row>
    <row r="1046" spans="3:20" s="32" customFormat="1">
      <c r="C1046" s="30"/>
      <c r="D1046" s="30"/>
      <c r="E1046" s="29"/>
      <c r="N1046" s="76"/>
      <c r="O1046" s="76"/>
      <c r="P1046" s="76"/>
      <c r="R1046" s="45"/>
      <c r="S1046" s="45"/>
      <c r="T1046" s="45"/>
    </row>
    <row r="1047" spans="3:20" s="32" customFormat="1">
      <c r="C1047" s="30"/>
      <c r="D1047" s="30"/>
      <c r="E1047" s="29"/>
      <c r="N1047" s="76"/>
      <c r="O1047" s="76"/>
      <c r="P1047" s="76"/>
      <c r="R1047" s="45"/>
      <c r="S1047" s="45"/>
      <c r="T1047" s="45"/>
    </row>
    <row r="1048" spans="3:20" s="32" customFormat="1">
      <c r="C1048" s="30"/>
      <c r="D1048" s="30"/>
      <c r="E1048" s="29"/>
      <c r="N1048" s="76"/>
      <c r="O1048" s="76"/>
      <c r="P1048" s="76"/>
      <c r="R1048" s="45"/>
      <c r="S1048" s="45"/>
      <c r="T1048" s="45"/>
    </row>
    <row r="1049" spans="3:20" s="32" customFormat="1">
      <c r="C1049" s="30"/>
      <c r="D1049" s="30"/>
      <c r="E1049" s="29"/>
      <c r="N1049" s="76"/>
      <c r="O1049" s="76"/>
      <c r="P1049" s="76"/>
      <c r="R1049" s="45"/>
      <c r="S1049" s="45"/>
      <c r="T1049" s="45"/>
    </row>
    <row r="1050" spans="3:20" s="32" customFormat="1">
      <c r="C1050" s="30"/>
      <c r="D1050" s="30"/>
      <c r="E1050" s="29"/>
      <c r="N1050" s="76"/>
      <c r="O1050" s="76"/>
      <c r="P1050" s="76"/>
      <c r="R1050" s="45"/>
      <c r="S1050" s="45"/>
      <c r="T1050" s="45"/>
    </row>
    <row r="1051" spans="3:20" s="32" customFormat="1">
      <c r="C1051" s="30"/>
      <c r="D1051" s="30"/>
      <c r="E1051" s="29"/>
      <c r="N1051" s="76"/>
      <c r="O1051" s="76"/>
      <c r="P1051" s="76"/>
      <c r="R1051" s="45"/>
      <c r="S1051" s="45"/>
      <c r="T1051" s="45"/>
    </row>
    <row r="1052" spans="3:20" s="32" customFormat="1">
      <c r="C1052" s="30"/>
      <c r="D1052" s="30"/>
      <c r="E1052" s="29"/>
      <c r="N1052" s="76"/>
      <c r="O1052" s="76"/>
      <c r="P1052" s="76"/>
      <c r="R1052" s="45"/>
      <c r="S1052" s="45"/>
      <c r="T1052" s="45"/>
    </row>
    <row r="1053" spans="3:20" s="32" customFormat="1">
      <c r="C1053" s="30"/>
      <c r="D1053" s="30"/>
      <c r="E1053" s="29"/>
      <c r="N1053" s="76"/>
      <c r="O1053" s="76"/>
      <c r="P1053" s="76"/>
      <c r="R1053" s="45"/>
      <c r="S1053" s="45"/>
      <c r="T1053" s="45"/>
    </row>
    <row r="1054" spans="3:20" s="32" customFormat="1">
      <c r="C1054" s="30"/>
      <c r="D1054" s="30"/>
      <c r="E1054" s="29"/>
      <c r="N1054" s="76"/>
      <c r="O1054" s="76"/>
      <c r="P1054" s="76"/>
      <c r="R1054" s="45"/>
      <c r="S1054" s="45"/>
      <c r="T1054" s="45"/>
    </row>
    <row r="1055" spans="3:20" s="32" customFormat="1">
      <c r="C1055" s="30"/>
      <c r="D1055" s="30"/>
      <c r="E1055" s="29"/>
      <c r="N1055" s="76"/>
      <c r="O1055" s="76"/>
      <c r="P1055" s="76"/>
      <c r="R1055" s="45"/>
      <c r="S1055" s="45"/>
      <c r="T1055" s="45"/>
    </row>
    <row r="1056" spans="3:20" s="32" customFormat="1">
      <c r="C1056" s="30"/>
      <c r="D1056" s="30"/>
      <c r="E1056" s="29"/>
      <c r="N1056" s="76"/>
      <c r="O1056" s="76"/>
      <c r="P1056" s="76"/>
      <c r="R1056" s="45"/>
      <c r="S1056" s="45"/>
      <c r="T1056" s="45"/>
    </row>
    <row r="1057" spans="3:20" s="32" customFormat="1">
      <c r="C1057" s="30"/>
      <c r="D1057" s="30"/>
      <c r="E1057" s="29"/>
      <c r="N1057" s="76"/>
      <c r="O1057" s="76"/>
      <c r="P1057" s="76"/>
      <c r="R1057" s="45"/>
      <c r="S1057" s="45"/>
      <c r="T1057" s="45"/>
    </row>
    <row r="1058" spans="3:20" s="32" customFormat="1">
      <c r="C1058" s="30"/>
      <c r="D1058" s="30"/>
      <c r="E1058" s="29"/>
      <c r="N1058" s="76"/>
      <c r="O1058" s="76"/>
      <c r="P1058" s="76"/>
      <c r="R1058" s="45"/>
      <c r="S1058" s="45"/>
      <c r="T1058" s="45"/>
    </row>
    <row r="1059" spans="3:20" s="32" customFormat="1">
      <c r="C1059" s="30"/>
      <c r="D1059" s="30"/>
      <c r="E1059" s="29"/>
      <c r="N1059" s="76"/>
      <c r="O1059" s="76"/>
      <c r="P1059" s="76"/>
      <c r="R1059" s="45"/>
      <c r="S1059" s="45"/>
      <c r="T1059" s="45"/>
    </row>
    <row r="1060" spans="3:20" s="32" customFormat="1">
      <c r="C1060" s="30"/>
      <c r="D1060" s="30"/>
      <c r="E1060" s="29"/>
      <c r="N1060" s="76"/>
      <c r="O1060" s="76"/>
      <c r="P1060" s="76"/>
      <c r="R1060" s="45"/>
      <c r="S1060" s="45"/>
      <c r="T1060" s="45"/>
    </row>
    <row r="1061" spans="3:20" s="32" customFormat="1">
      <c r="C1061" s="30"/>
      <c r="D1061" s="30"/>
      <c r="E1061" s="29"/>
      <c r="N1061" s="76"/>
      <c r="O1061" s="76"/>
      <c r="P1061" s="76"/>
      <c r="R1061" s="45"/>
      <c r="S1061" s="45"/>
      <c r="T1061" s="45"/>
    </row>
    <row r="1062" spans="3:20" s="32" customFormat="1">
      <c r="C1062" s="30"/>
      <c r="D1062" s="30"/>
      <c r="E1062" s="29"/>
      <c r="N1062" s="76"/>
      <c r="O1062" s="76"/>
      <c r="P1062" s="76"/>
      <c r="R1062" s="45"/>
      <c r="S1062" s="45"/>
      <c r="T1062" s="45"/>
    </row>
    <row r="1063" spans="3:20" s="32" customFormat="1">
      <c r="C1063" s="30"/>
      <c r="D1063" s="30"/>
      <c r="E1063" s="29"/>
      <c r="N1063" s="76"/>
      <c r="O1063" s="76"/>
      <c r="P1063" s="76"/>
      <c r="R1063" s="45"/>
      <c r="S1063" s="45"/>
      <c r="T1063" s="45"/>
    </row>
    <row r="1064" spans="3:20" s="32" customFormat="1">
      <c r="C1064" s="30"/>
      <c r="D1064" s="30"/>
      <c r="E1064" s="29"/>
      <c r="N1064" s="76"/>
      <c r="O1064" s="76"/>
      <c r="P1064" s="76"/>
      <c r="R1064" s="45"/>
      <c r="S1064" s="45"/>
      <c r="T1064" s="45"/>
    </row>
    <row r="1065" spans="3:20" s="32" customFormat="1">
      <c r="C1065" s="30"/>
      <c r="D1065" s="30"/>
      <c r="E1065" s="29"/>
      <c r="N1065" s="76"/>
      <c r="O1065" s="76"/>
      <c r="P1065" s="76"/>
      <c r="R1065" s="45"/>
      <c r="S1065" s="45"/>
      <c r="T1065" s="45"/>
    </row>
    <row r="1066" spans="3:20" s="32" customFormat="1">
      <c r="C1066" s="30"/>
      <c r="D1066" s="30"/>
      <c r="E1066" s="29"/>
      <c r="N1066" s="76"/>
      <c r="O1066" s="76"/>
      <c r="P1066" s="76"/>
      <c r="R1066" s="45"/>
      <c r="S1066" s="45"/>
      <c r="T1066" s="45"/>
    </row>
    <row r="1067" spans="3:20" s="32" customFormat="1">
      <c r="C1067" s="30"/>
      <c r="D1067" s="30"/>
      <c r="E1067" s="29"/>
      <c r="N1067" s="76"/>
      <c r="O1067" s="76"/>
      <c r="P1067" s="76"/>
      <c r="R1067" s="45"/>
      <c r="S1067" s="45"/>
      <c r="T1067" s="45"/>
    </row>
    <row r="1068" spans="3:20" s="32" customFormat="1">
      <c r="C1068" s="30"/>
      <c r="D1068" s="30"/>
      <c r="E1068" s="29"/>
      <c r="N1068" s="76"/>
      <c r="O1068" s="76"/>
      <c r="P1068" s="76"/>
      <c r="R1068" s="45"/>
      <c r="S1068" s="45"/>
      <c r="T1068" s="45"/>
    </row>
    <row r="1069" spans="3:20" s="32" customFormat="1">
      <c r="C1069" s="30"/>
      <c r="D1069" s="30"/>
      <c r="E1069" s="29"/>
      <c r="N1069" s="76"/>
      <c r="O1069" s="76"/>
      <c r="P1069" s="76"/>
      <c r="R1069" s="45"/>
      <c r="S1069" s="45"/>
      <c r="T1069" s="45"/>
    </row>
    <row r="1070" spans="3:20" s="32" customFormat="1">
      <c r="C1070" s="30"/>
      <c r="D1070" s="30"/>
      <c r="E1070" s="29"/>
      <c r="N1070" s="76"/>
      <c r="O1070" s="76"/>
      <c r="P1070" s="76"/>
      <c r="R1070" s="45"/>
      <c r="S1070" s="45"/>
      <c r="T1070" s="45"/>
    </row>
    <row r="1071" spans="3:20" s="32" customFormat="1">
      <c r="C1071" s="30"/>
      <c r="D1071" s="30"/>
      <c r="E1071" s="29"/>
      <c r="N1071" s="76"/>
      <c r="O1071" s="76"/>
      <c r="P1071" s="76"/>
      <c r="R1071" s="45"/>
      <c r="S1071" s="45"/>
      <c r="T1071" s="45"/>
    </row>
    <row r="1072" spans="3:20" s="32" customFormat="1">
      <c r="C1072" s="30"/>
      <c r="D1072" s="30"/>
      <c r="E1072" s="29"/>
      <c r="N1072" s="76"/>
      <c r="O1072" s="76"/>
      <c r="P1072" s="76"/>
      <c r="R1072" s="45"/>
      <c r="S1072" s="45"/>
      <c r="T1072" s="45"/>
    </row>
    <row r="1073" spans="3:20" s="32" customFormat="1">
      <c r="C1073" s="30"/>
      <c r="D1073" s="30"/>
      <c r="E1073" s="29"/>
      <c r="N1073" s="76"/>
      <c r="O1073" s="76"/>
      <c r="P1073" s="76"/>
      <c r="R1073" s="45"/>
      <c r="S1073" s="45"/>
      <c r="T1073" s="45"/>
    </row>
    <row r="1074" spans="3:20" s="32" customFormat="1">
      <c r="C1074" s="30"/>
      <c r="D1074" s="30"/>
      <c r="E1074" s="29"/>
      <c r="N1074" s="76"/>
      <c r="O1074" s="76"/>
      <c r="P1074" s="76"/>
      <c r="R1074" s="45"/>
      <c r="S1074" s="45"/>
      <c r="T1074" s="45"/>
    </row>
    <row r="1075" spans="3:20" s="32" customFormat="1">
      <c r="C1075" s="30"/>
      <c r="D1075" s="30"/>
      <c r="E1075" s="29"/>
      <c r="N1075" s="76"/>
      <c r="O1075" s="76"/>
      <c r="P1075" s="76"/>
      <c r="R1075" s="45"/>
      <c r="S1075" s="45"/>
      <c r="T1075" s="45"/>
    </row>
    <row r="1076" spans="3:20" s="32" customFormat="1">
      <c r="C1076" s="30"/>
      <c r="D1076" s="30"/>
      <c r="E1076" s="29"/>
      <c r="N1076" s="76"/>
      <c r="O1076" s="76"/>
      <c r="P1076" s="76"/>
      <c r="R1076" s="45"/>
      <c r="S1076" s="45"/>
      <c r="T1076" s="45"/>
    </row>
    <row r="1077" spans="3:20" s="32" customFormat="1">
      <c r="C1077" s="30"/>
      <c r="D1077" s="30"/>
      <c r="E1077" s="29"/>
      <c r="N1077" s="76"/>
      <c r="O1077" s="76"/>
      <c r="P1077" s="76"/>
      <c r="R1077" s="45"/>
      <c r="S1077" s="45"/>
      <c r="T1077" s="45"/>
    </row>
    <row r="1078" spans="3:20" s="32" customFormat="1">
      <c r="C1078" s="30"/>
      <c r="D1078" s="30"/>
      <c r="E1078" s="29"/>
      <c r="N1078" s="76"/>
      <c r="O1078" s="76"/>
      <c r="P1078" s="76"/>
      <c r="R1078" s="45"/>
      <c r="S1078" s="45"/>
      <c r="T1078" s="45"/>
    </row>
    <row r="1079" spans="3:20" s="32" customFormat="1">
      <c r="C1079" s="30"/>
      <c r="D1079" s="30"/>
      <c r="E1079" s="29"/>
      <c r="N1079" s="76"/>
      <c r="O1079" s="76"/>
      <c r="P1079" s="76"/>
      <c r="R1079" s="45"/>
      <c r="S1079" s="45"/>
      <c r="T1079" s="45"/>
    </row>
    <row r="1080" spans="3:20" s="32" customFormat="1">
      <c r="C1080" s="30"/>
      <c r="D1080" s="30"/>
      <c r="E1080" s="29"/>
      <c r="N1080" s="76"/>
      <c r="O1080" s="76"/>
      <c r="P1080" s="76"/>
      <c r="R1080" s="45"/>
      <c r="S1080" s="45"/>
      <c r="T1080" s="45"/>
    </row>
    <row r="1081" spans="3:20" s="32" customFormat="1">
      <c r="C1081" s="30"/>
      <c r="D1081" s="30"/>
      <c r="E1081" s="29"/>
      <c r="N1081" s="76"/>
      <c r="O1081" s="76"/>
      <c r="P1081" s="76"/>
      <c r="R1081" s="45"/>
      <c r="S1081" s="45"/>
      <c r="T1081" s="45"/>
    </row>
    <row r="1082" spans="3:20" s="32" customFormat="1">
      <c r="C1082" s="30"/>
      <c r="D1082" s="30"/>
      <c r="E1082" s="29"/>
      <c r="N1082" s="76"/>
      <c r="O1082" s="76"/>
      <c r="P1082" s="76"/>
      <c r="R1082" s="45"/>
      <c r="S1082" s="45"/>
      <c r="T1082" s="45"/>
    </row>
    <row r="1083" spans="3:20" s="32" customFormat="1">
      <c r="C1083" s="30"/>
      <c r="D1083" s="30"/>
      <c r="E1083" s="29"/>
      <c r="N1083" s="76"/>
      <c r="O1083" s="76"/>
      <c r="P1083" s="76"/>
      <c r="R1083" s="45"/>
      <c r="S1083" s="45"/>
      <c r="T1083" s="45"/>
    </row>
    <row r="1084" spans="3:20" s="32" customFormat="1">
      <c r="C1084" s="30"/>
      <c r="D1084" s="30"/>
      <c r="E1084" s="29"/>
      <c r="N1084" s="76"/>
      <c r="O1084" s="76"/>
      <c r="P1084" s="76"/>
      <c r="R1084" s="45"/>
      <c r="S1084" s="45"/>
      <c r="T1084" s="45"/>
    </row>
    <row r="1085" spans="3:20" s="32" customFormat="1">
      <c r="C1085" s="30"/>
      <c r="D1085" s="30"/>
      <c r="E1085" s="29"/>
      <c r="N1085" s="76"/>
      <c r="O1085" s="76"/>
      <c r="P1085" s="76"/>
      <c r="R1085" s="45"/>
      <c r="S1085" s="45"/>
      <c r="T1085" s="45"/>
    </row>
    <row r="1086" spans="3:20" s="32" customFormat="1">
      <c r="C1086" s="30"/>
      <c r="D1086" s="30"/>
      <c r="E1086" s="29"/>
      <c r="N1086" s="76"/>
      <c r="O1086" s="76"/>
      <c r="P1086" s="76"/>
      <c r="R1086" s="45"/>
      <c r="S1086" s="45"/>
      <c r="T1086" s="45"/>
    </row>
    <row r="1087" spans="3:20" s="32" customFormat="1">
      <c r="C1087" s="30"/>
      <c r="D1087" s="30"/>
      <c r="E1087" s="29"/>
      <c r="N1087" s="76"/>
      <c r="O1087" s="76"/>
      <c r="P1087" s="76"/>
      <c r="R1087" s="45"/>
      <c r="S1087" s="45"/>
      <c r="T1087" s="45"/>
    </row>
    <row r="1088" spans="3:20" s="32" customFormat="1">
      <c r="C1088" s="30"/>
      <c r="D1088" s="30"/>
      <c r="E1088" s="29"/>
      <c r="N1088" s="76"/>
      <c r="O1088" s="76"/>
      <c r="P1088" s="76"/>
      <c r="R1088" s="45"/>
      <c r="S1088" s="45"/>
      <c r="T1088" s="45"/>
    </row>
    <row r="1089" spans="3:20" s="32" customFormat="1">
      <c r="C1089" s="30"/>
      <c r="D1089" s="30"/>
      <c r="E1089" s="29"/>
      <c r="N1089" s="76"/>
      <c r="O1089" s="76"/>
      <c r="P1089" s="76"/>
      <c r="R1089" s="45"/>
      <c r="S1089" s="45"/>
      <c r="T1089" s="45"/>
    </row>
    <row r="1090" spans="3:20" s="32" customFormat="1">
      <c r="C1090" s="30"/>
      <c r="D1090" s="30"/>
      <c r="E1090" s="29"/>
      <c r="N1090" s="76"/>
      <c r="O1090" s="76"/>
      <c r="P1090" s="76"/>
      <c r="R1090" s="45"/>
      <c r="S1090" s="45"/>
      <c r="T1090" s="45"/>
    </row>
    <row r="1091" spans="3:20" s="32" customFormat="1">
      <c r="C1091" s="30"/>
      <c r="D1091" s="30"/>
      <c r="E1091" s="29"/>
      <c r="N1091" s="76"/>
      <c r="O1091" s="76"/>
      <c r="P1091" s="76"/>
      <c r="R1091" s="45"/>
      <c r="S1091" s="45"/>
      <c r="T1091" s="45"/>
    </row>
    <row r="1092" spans="3:20" s="32" customFormat="1">
      <c r="C1092" s="30"/>
      <c r="D1092" s="30"/>
      <c r="E1092" s="29"/>
      <c r="N1092" s="76"/>
      <c r="O1092" s="76"/>
      <c r="P1092" s="76"/>
      <c r="R1092" s="45"/>
      <c r="S1092" s="45"/>
      <c r="T1092" s="45"/>
    </row>
    <row r="1093" spans="3:20" s="32" customFormat="1">
      <c r="C1093" s="30"/>
      <c r="D1093" s="30"/>
      <c r="E1093" s="29"/>
      <c r="N1093" s="76"/>
      <c r="O1093" s="76"/>
      <c r="P1093" s="76"/>
      <c r="R1093" s="45"/>
      <c r="S1093" s="45"/>
      <c r="T1093" s="45"/>
    </row>
    <row r="1094" spans="3:20" s="32" customFormat="1">
      <c r="C1094" s="30"/>
      <c r="D1094" s="30"/>
      <c r="E1094" s="29"/>
      <c r="N1094" s="76"/>
      <c r="O1094" s="76"/>
      <c r="P1094" s="76"/>
      <c r="R1094" s="45"/>
      <c r="S1094" s="45"/>
      <c r="T1094" s="45"/>
    </row>
    <row r="1095" spans="3:20" s="32" customFormat="1">
      <c r="C1095" s="30"/>
      <c r="D1095" s="30"/>
      <c r="E1095" s="29"/>
      <c r="N1095" s="76"/>
      <c r="O1095" s="76"/>
      <c r="P1095" s="76"/>
      <c r="R1095" s="45"/>
      <c r="S1095" s="45"/>
      <c r="T1095" s="45"/>
    </row>
    <row r="1096" spans="3:20" s="32" customFormat="1">
      <c r="C1096" s="30"/>
      <c r="D1096" s="30"/>
      <c r="E1096" s="29"/>
      <c r="N1096" s="76"/>
      <c r="O1096" s="76"/>
      <c r="P1096" s="76"/>
      <c r="R1096" s="45"/>
      <c r="S1096" s="45"/>
      <c r="T1096" s="45"/>
    </row>
    <row r="1097" spans="3:20" s="32" customFormat="1">
      <c r="C1097" s="30"/>
      <c r="D1097" s="30"/>
      <c r="E1097" s="29"/>
      <c r="N1097" s="76"/>
      <c r="O1097" s="76"/>
      <c r="P1097" s="76"/>
      <c r="R1097" s="45"/>
      <c r="S1097" s="45"/>
      <c r="T1097" s="45"/>
    </row>
    <row r="1098" spans="3:20" s="32" customFormat="1">
      <c r="C1098" s="30"/>
      <c r="D1098" s="30"/>
      <c r="E1098" s="29"/>
      <c r="N1098" s="76"/>
      <c r="O1098" s="76"/>
      <c r="P1098" s="76"/>
      <c r="R1098" s="45"/>
      <c r="S1098" s="45"/>
      <c r="T1098" s="45"/>
    </row>
    <row r="1099" spans="3:20" s="32" customFormat="1">
      <c r="C1099" s="30"/>
      <c r="D1099" s="30"/>
      <c r="E1099" s="29"/>
      <c r="N1099" s="76"/>
      <c r="O1099" s="76"/>
      <c r="P1099" s="76"/>
      <c r="R1099" s="45"/>
      <c r="S1099" s="45"/>
      <c r="T1099" s="45"/>
    </row>
    <row r="1100" spans="3:20" s="32" customFormat="1">
      <c r="C1100" s="30"/>
      <c r="D1100" s="30"/>
      <c r="E1100" s="29"/>
      <c r="N1100" s="76"/>
      <c r="O1100" s="76"/>
      <c r="P1100" s="76"/>
      <c r="R1100" s="45"/>
      <c r="S1100" s="45"/>
      <c r="T1100" s="45"/>
    </row>
    <row r="1101" spans="3:20" s="32" customFormat="1">
      <c r="C1101" s="30"/>
      <c r="D1101" s="30"/>
      <c r="E1101" s="29"/>
      <c r="N1101" s="76"/>
      <c r="O1101" s="76"/>
      <c r="P1101" s="76"/>
      <c r="R1101" s="45"/>
      <c r="S1101" s="45"/>
      <c r="T1101" s="45"/>
    </row>
    <row r="1102" spans="3:20" s="32" customFormat="1">
      <c r="C1102" s="30"/>
      <c r="D1102" s="30"/>
      <c r="E1102" s="29"/>
      <c r="N1102" s="76"/>
      <c r="O1102" s="76"/>
      <c r="P1102" s="76"/>
      <c r="R1102" s="45"/>
      <c r="S1102" s="45"/>
      <c r="T1102" s="45"/>
    </row>
    <row r="1103" spans="3:20" s="32" customFormat="1">
      <c r="C1103" s="30"/>
      <c r="D1103" s="30"/>
      <c r="E1103" s="29"/>
      <c r="N1103" s="76"/>
      <c r="O1103" s="76"/>
      <c r="P1103" s="76"/>
      <c r="R1103" s="45"/>
      <c r="S1103" s="45"/>
      <c r="T1103" s="45"/>
    </row>
    <row r="1104" spans="3:20" s="32" customFormat="1">
      <c r="C1104" s="30"/>
      <c r="D1104" s="30"/>
      <c r="E1104" s="29"/>
      <c r="N1104" s="76"/>
      <c r="O1104" s="76"/>
      <c r="P1104" s="76"/>
      <c r="R1104" s="45"/>
      <c r="S1104" s="45"/>
      <c r="T1104" s="45"/>
    </row>
    <row r="1105" spans="3:20" s="32" customFormat="1">
      <c r="C1105" s="30"/>
      <c r="D1105" s="30"/>
      <c r="E1105" s="29"/>
      <c r="N1105" s="76"/>
      <c r="O1105" s="76"/>
      <c r="P1105" s="76"/>
      <c r="R1105" s="45"/>
      <c r="S1105" s="45"/>
      <c r="T1105" s="45"/>
    </row>
    <row r="1106" spans="3:20" s="32" customFormat="1">
      <c r="C1106" s="30"/>
      <c r="D1106" s="30"/>
      <c r="E1106" s="29"/>
      <c r="N1106" s="76"/>
      <c r="O1106" s="76"/>
      <c r="P1106" s="76"/>
      <c r="R1106" s="45"/>
      <c r="S1106" s="45"/>
      <c r="T1106" s="45"/>
    </row>
    <row r="1107" spans="3:20" s="32" customFormat="1">
      <c r="C1107" s="30"/>
      <c r="D1107" s="30"/>
      <c r="E1107" s="29"/>
      <c r="N1107" s="76"/>
      <c r="O1107" s="76"/>
      <c r="P1107" s="76"/>
      <c r="R1107" s="45"/>
      <c r="S1107" s="45"/>
      <c r="T1107" s="45"/>
    </row>
    <row r="1108" spans="3:20" s="32" customFormat="1">
      <c r="C1108" s="30"/>
      <c r="D1108" s="30"/>
      <c r="E1108" s="29"/>
      <c r="N1108" s="76"/>
      <c r="O1108" s="76"/>
      <c r="P1108" s="76"/>
      <c r="R1108" s="45"/>
      <c r="S1108" s="45"/>
      <c r="T1108" s="45"/>
    </row>
    <row r="1109" spans="3:20" s="32" customFormat="1">
      <c r="C1109" s="30"/>
      <c r="D1109" s="30"/>
      <c r="E1109" s="29"/>
      <c r="N1109" s="76"/>
      <c r="O1109" s="76"/>
      <c r="P1109" s="76"/>
      <c r="R1109" s="45"/>
      <c r="S1109" s="45"/>
      <c r="T1109" s="45"/>
    </row>
    <row r="1110" spans="3:20" s="32" customFormat="1">
      <c r="C1110" s="30"/>
      <c r="D1110" s="30"/>
      <c r="E1110" s="29"/>
      <c r="N1110" s="76"/>
      <c r="O1110" s="76"/>
      <c r="P1110" s="76"/>
      <c r="R1110" s="45"/>
      <c r="S1110" s="45"/>
      <c r="T1110" s="45"/>
    </row>
    <row r="1111" spans="3:20" s="32" customFormat="1">
      <c r="C1111" s="30"/>
      <c r="D1111" s="30"/>
      <c r="E1111" s="29"/>
      <c r="N1111" s="76"/>
      <c r="O1111" s="76"/>
      <c r="P1111" s="76"/>
      <c r="R1111" s="45"/>
      <c r="S1111" s="45"/>
      <c r="T1111" s="45"/>
    </row>
    <row r="1112" spans="3:20" s="32" customFormat="1">
      <c r="C1112" s="30"/>
      <c r="D1112" s="30"/>
      <c r="E1112" s="29"/>
      <c r="N1112" s="76"/>
      <c r="O1112" s="76"/>
      <c r="P1112" s="76"/>
      <c r="R1112" s="45"/>
      <c r="S1112" s="45"/>
      <c r="T1112" s="45"/>
    </row>
    <row r="1113" spans="3:20" s="32" customFormat="1">
      <c r="C1113" s="30"/>
      <c r="D1113" s="30"/>
      <c r="E1113" s="29"/>
      <c r="N1113" s="76"/>
      <c r="O1113" s="76"/>
      <c r="P1113" s="76"/>
      <c r="R1113" s="45"/>
      <c r="S1113" s="45"/>
      <c r="T1113" s="45"/>
    </row>
    <row r="1114" spans="3:20" s="32" customFormat="1">
      <c r="C1114" s="30"/>
      <c r="D1114" s="30"/>
      <c r="E1114" s="29"/>
      <c r="N1114" s="76"/>
      <c r="O1114" s="76"/>
      <c r="P1114" s="76"/>
      <c r="R1114" s="45"/>
      <c r="S1114" s="45"/>
      <c r="T1114" s="45"/>
    </row>
    <row r="1115" spans="3:20" s="32" customFormat="1">
      <c r="C1115" s="30"/>
      <c r="D1115" s="30"/>
      <c r="E1115" s="29"/>
      <c r="N1115" s="76"/>
      <c r="O1115" s="76"/>
      <c r="P1115" s="76"/>
      <c r="R1115" s="45"/>
      <c r="S1115" s="45"/>
      <c r="T1115" s="45"/>
    </row>
    <row r="1116" spans="3:20" s="32" customFormat="1">
      <c r="C1116" s="30"/>
      <c r="D1116" s="30"/>
      <c r="E1116" s="29"/>
      <c r="N1116" s="76"/>
      <c r="O1116" s="76"/>
      <c r="P1116" s="76"/>
      <c r="R1116" s="45"/>
      <c r="S1116" s="45"/>
      <c r="T1116" s="45"/>
    </row>
    <row r="1117" spans="3:20" s="32" customFormat="1">
      <c r="C1117" s="30"/>
      <c r="D1117" s="30"/>
      <c r="E1117" s="29"/>
      <c r="N1117" s="76"/>
      <c r="O1117" s="76"/>
      <c r="P1117" s="76"/>
      <c r="R1117" s="45"/>
      <c r="S1117" s="45"/>
      <c r="T1117" s="45"/>
    </row>
    <row r="1118" spans="3:20" s="32" customFormat="1">
      <c r="C1118" s="30"/>
      <c r="D1118" s="30"/>
      <c r="E1118" s="29"/>
      <c r="N1118" s="76"/>
      <c r="O1118" s="76"/>
      <c r="P1118" s="76"/>
      <c r="R1118" s="45"/>
      <c r="S1118" s="45"/>
      <c r="T1118" s="45"/>
    </row>
    <row r="1119" spans="3:20" s="32" customFormat="1">
      <c r="C1119" s="30"/>
      <c r="D1119" s="30"/>
      <c r="E1119" s="29"/>
      <c r="N1119" s="76"/>
      <c r="O1119" s="76"/>
      <c r="P1119" s="76"/>
      <c r="R1119" s="45"/>
      <c r="S1119" s="45"/>
      <c r="T1119" s="45"/>
    </row>
    <row r="1120" spans="3:20" s="32" customFormat="1">
      <c r="C1120" s="30"/>
      <c r="D1120" s="30"/>
      <c r="E1120" s="29"/>
      <c r="N1120" s="76"/>
      <c r="O1120" s="76"/>
      <c r="P1120" s="76"/>
      <c r="R1120" s="45"/>
      <c r="S1120" s="45"/>
      <c r="T1120" s="45"/>
    </row>
    <row r="1121" spans="3:20" s="32" customFormat="1">
      <c r="C1121" s="30"/>
      <c r="D1121" s="30"/>
      <c r="E1121" s="29"/>
      <c r="N1121" s="76"/>
      <c r="O1121" s="76"/>
      <c r="P1121" s="76"/>
      <c r="R1121" s="45"/>
      <c r="S1121" s="45"/>
      <c r="T1121" s="45"/>
    </row>
    <row r="1122" spans="3:20" s="32" customFormat="1">
      <c r="C1122" s="30"/>
      <c r="D1122" s="30"/>
      <c r="E1122" s="29"/>
      <c r="N1122" s="76"/>
      <c r="O1122" s="76"/>
      <c r="P1122" s="76"/>
      <c r="R1122" s="45"/>
      <c r="S1122" s="45"/>
      <c r="T1122" s="45"/>
    </row>
    <row r="1123" spans="3:20" s="32" customFormat="1">
      <c r="C1123" s="30"/>
      <c r="D1123" s="30"/>
      <c r="E1123" s="29"/>
      <c r="N1123" s="76"/>
      <c r="O1123" s="76"/>
      <c r="P1123" s="76"/>
      <c r="R1123" s="45"/>
      <c r="S1123" s="45"/>
      <c r="T1123" s="45"/>
    </row>
    <row r="1124" spans="3:20" s="32" customFormat="1">
      <c r="C1124" s="30"/>
      <c r="D1124" s="30"/>
      <c r="E1124" s="29"/>
      <c r="N1124" s="76"/>
      <c r="O1124" s="76"/>
      <c r="P1124" s="76"/>
      <c r="R1124" s="45"/>
      <c r="S1124" s="45"/>
      <c r="T1124" s="45"/>
    </row>
    <row r="1125" spans="3:20" s="32" customFormat="1">
      <c r="C1125" s="30"/>
      <c r="D1125" s="30"/>
      <c r="E1125" s="29"/>
      <c r="N1125" s="76"/>
      <c r="O1125" s="76"/>
      <c r="P1125" s="76"/>
      <c r="R1125" s="45"/>
      <c r="S1125" s="45"/>
      <c r="T1125" s="45"/>
    </row>
    <row r="1126" spans="3:20" s="32" customFormat="1">
      <c r="C1126" s="30"/>
      <c r="D1126" s="30"/>
      <c r="E1126" s="29"/>
      <c r="N1126" s="76"/>
      <c r="O1126" s="76"/>
      <c r="P1126" s="76"/>
      <c r="R1126" s="45"/>
      <c r="S1126" s="45"/>
      <c r="T1126" s="45"/>
    </row>
    <row r="1127" spans="3:20" s="32" customFormat="1">
      <c r="C1127" s="30"/>
      <c r="D1127" s="30"/>
      <c r="E1127" s="29"/>
      <c r="N1127" s="76"/>
      <c r="O1127" s="76"/>
      <c r="P1127" s="76"/>
      <c r="R1127" s="45"/>
      <c r="S1127" s="45"/>
      <c r="T1127" s="45"/>
    </row>
    <row r="1128" spans="3:20" s="32" customFormat="1">
      <c r="C1128" s="30"/>
      <c r="D1128" s="30"/>
      <c r="E1128" s="29"/>
      <c r="N1128" s="76"/>
      <c r="O1128" s="76"/>
      <c r="P1128" s="76"/>
      <c r="R1128" s="45"/>
      <c r="S1128" s="45"/>
      <c r="T1128" s="45"/>
    </row>
    <row r="1129" spans="3:20" s="32" customFormat="1">
      <c r="C1129" s="30"/>
      <c r="D1129" s="30"/>
      <c r="E1129" s="29"/>
      <c r="N1129" s="76"/>
      <c r="O1129" s="76"/>
      <c r="P1129" s="76"/>
      <c r="R1129" s="45"/>
      <c r="S1129" s="45"/>
      <c r="T1129" s="45"/>
    </row>
    <row r="1130" spans="3:20" s="32" customFormat="1">
      <c r="C1130" s="30"/>
      <c r="D1130" s="30"/>
      <c r="E1130" s="29"/>
      <c r="N1130" s="76"/>
      <c r="O1130" s="76"/>
      <c r="P1130" s="76"/>
      <c r="R1130" s="45"/>
      <c r="S1130" s="45"/>
      <c r="T1130" s="45"/>
    </row>
    <row r="1131" spans="3:20" s="32" customFormat="1">
      <c r="C1131" s="30"/>
      <c r="D1131" s="30"/>
      <c r="E1131" s="29"/>
      <c r="N1131" s="76"/>
      <c r="O1131" s="76"/>
      <c r="P1131" s="76"/>
      <c r="R1131" s="45"/>
      <c r="S1131" s="45"/>
      <c r="T1131" s="45"/>
    </row>
    <row r="1132" spans="3:20" s="32" customFormat="1">
      <c r="C1132" s="30"/>
      <c r="D1132" s="30"/>
      <c r="E1132" s="29"/>
      <c r="N1132" s="76"/>
      <c r="O1132" s="76"/>
      <c r="P1132" s="76"/>
      <c r="R1132" s="45"/>
      <c r="S1132" s="45"/>
      <c r="T1132" s="45"/>
    </row>
    <row r="1133" spans="3:20" s="32" customFormat="1">
      <c r="C1133" s="30"/>
      <c r="D1133" s="30"/>
      <c r="E1133" s="29"/>
      <c r="N1133" s="76"/>
      <c r="O1133" s="76"/>
      <c r="P1133" s="76"/>
      <c r="R1133" s="45"/>
      <c r="S1133" s="45"/>
      <c r="T1133" s="45"/>
    </row>
    <row r="1134" spans="3:20" s="32" customFormat="1">
      <c r="C1134" s="30"/>
      <c r="D1134" s="30"/>
      <c r="E1134" s="29"/>
      <c r="N1134" s="76"/>
      <c r="O1134" s="76"/>
      <c r="P1134" s="76"/>
      <c r="R1134" s="45"/>
      <c r="S1134" s="45"/>
      <c r="T1134" s="45"/>
    </row>
    <row r="1135" spans="3:20" s="32" customFormat="1">
      <c r="C1135" s="30"/>
      <c r="D1135" s="30"/>
      <c r="E1135" s="29"/>
      <c r="N1135" s="76"/>
      <c r="O1135" s="76"/>
      <c r="P1135" s="76"/>
      <c r="R1135" s="45"/>
      <c r="S1135" s="45"/>
      <c r="T1135" s="45"/>
    </row>
    <row r="1136" spans="3:20" s="32" customFormat="1">
      <c r="C1136" s="30"/>
      <c r="D1136" s="30"/>
      <c r="E1136" s="29"/>
      <c r="N1136" s="76"/>
      <c r="O1136" s="76"/>
      <c r="P1136" s="76"/>
      <c r="R1136" s="45"/>
      <c r="S1136" s="45"/>
      <c r="T1136" s="45"/>
    </row>
    <row r="1137" spans="3:20" s="32" customFormat="1">
      <c r="C1137" s="30"/>
      <c r="D1137" s="30"/>
      <c r="E1137" s="29"/>
      <c r="N1137" s="76"/>
      <c r="O1137" s="76"/>
      <c r="P1137" s="76"/>
      <c r="R1137" s="45"/>
      <c r="S1137" s="45"/>
      <c r="T1137" s="45"/>
    </row>
    <row r="1138" spans="3:20" s="32" customFormat="1">
      <c r="C1138" s="30"/>
      <c r="D1138" s="30"/>
      <c r="E1138" s="29"/>
      <c r="N1138" s="76"/>
      <c r="O1138" s="76"/>
      <c r="P1138" s="76"/>
      <c r="R1138" s="45"/>
      <c r="S1138" s="45"/>
      <c r="T1138" s="45"/>
    </row>
    <row r="1139" spans="3:20" s="32" customFormat="1">
      <c r="C1139" s="30"/>
      <c r="D1139" s="30"/>
      <c r="E1139" s="29"/>
      <c r="N1139" s="76"/>
      <c r="O1139" s="76"/>
      <c r="P1139" s="76"/>
      <c r="R1139" s="45"/>
      <c r="S1139" s="45"/>
      <c r="T1139" s="45"/>
    </row>
    <row r="1140" spans="3:20" s="32" customFormat="1">
      <c r="C1140" s="30"/>
      <c r="D1140" s="30"/>
      <c r="E1140" s="29"/>
      <c r="N1140" s="76"/>
      <c r="O1140" s="76"/>
      <c r="P1140" s="76"/>
      <c r="R1140" s="45"/>
      <c r="S1140" s="45"/>
      <c r="T1140" s="45"/>
    </row>
    <row r="1141" spans="3:20" s="32" customFormat="1">
      <c r="C1141" s="30"/>
      <c r="D1141" s="30"/>
      <c r="E1141" s="29"/>
      <c r="N1141" s="76"/>
      <c r="O1141" s="76"/>
      <c r="P1141" s="76"/>
      <c r="R1141" s="45"/>
      <c r="S1141" s="45"/>
      <c r="T1141" s="45"/>
    </row>
    <row r="1142" spans="3:20" s="32" customFormat="1">
      <c r="C1142" s="30"/>
      <c r="D1142" s="30"/>
      <c r="E1142" s="29"/>
      <c r="N1142" s="76"/>
      <c r="O1142" s="76"/>
      <c r="P1142" s="76"/>
      <c r="R1142" s="45"/>
      <c r="S1142" s="45"/>
      <c r="T1142" s="45"/>
    </row>
    <row r="1143" spans="3:20" s="32" customFormat="1">
      <c r="C1143" s="30"/>
      <c r="D1143" s="30"/>
      <c r="E1143" s="29"/>
      <c r="N1143" s="76"/>
      <c r="O1143" s="76"/>
      <c r="P1143" s="76"/>
      <c r="R1143" s="45"/>
      <c r="S1143" s="45"/>
      <c r="T1143" s="45"/>
    </row>
    <row r="1144" spans="3:20" s="32" customFormat="1">
      <c r="C1144" s="30"/>
      <c r="D1144" s="30"/>
      <c r="E1144" s="29"/>
      <c r="N1144" s="76"/>
      <c r="O1144" s="76"/>
      <c r="P1144" s="76"/>
      <c r="R1144" s="45"/>
      <c r="S1144" s="45"/>
      <c r="T1144" s="45"/>
    </row>
    <row r="1145" spans="3:20" s="32" customFormat="1">
      <c r="C1145" s="30"/>
      <c r="D1145" s="30"/>
      <c r="E1145" s="29"/>
      <c r="N1145" s="76"/>
      <c r="O1145" s="76"/>
      <c r="P1145" s="76"/>
      <c r="R1145" s="45"/>
      <c r="S1145" s="45"/>
      <c r="T1145" s="45"/>
    </row>
    <row r="1146" spans="3:20" s="32" customFormat="1">
      <c r="C1146" s="30"/>
      <c r="D1146" s="30"/>
      <c r="E1146" s="29"/>
      <c r="N1146" s="76"/>
      <c r="O1146" s="76"/>
      <c r="P1146" s="76"/>
      <c r="R1146" s="45"/>
      <c r="S1146" s="45"/>
      <c r="T1146" s="45"/>
    </row>
    <row r="1147" spans="3:20" s="32" customFormat="1">
      <c r="C1147" s="30"/>
      <c r="D1147" s="30"/>
      <c r="E1147" s="29"/>
      <c r="N1147" s="76"/>
      <c r="O1147" s="76"/>
      <c r="P1147" s="76"/>
      <c r="R1147" s="45"/>
      <c r="S1147" s="45"/>
      <c r="T1147" s="45"/>
    </row>
    <row r="1148" spans="3:20" s="32" customFormat="1">
      <c r="C1148" s="30"/>
      <c r="D1148" s="30"/>
      <c r="E1148" s="29"/>
      <c r="N1148" s="76"/>
      <c r="O1148" s="76"/>
      <c r="P1148" s="76"/>
      <c r="R1148" s="45"/>
      <c r="S1148" s="45"/>
      <c r="T1148" s="45"/>
    </row>
    <row r="1149" spans="3:20" s="32" customFormat="1">
      <c r="C1149" s="30"/>
      <c r="D1149" s="30"/>
      <c r="E1149" s="29"/>
      <c r="N1149" s="76"/>
      <c r="O1149" s="76"/>
      <c r="P1149" s="76"/>
      <c r="R1149" s="45"/>
      <c r="S1149" s="45"/>
      <c r="T1149" s="45"/>
    </row>
    <row r="1150" spans="3:20" s="32" customFormat="1">
      <c r="C1150" s="30"/>
      <c r="D1150" s="30"/>
      <c r="E1150" s="29"/>
      <c r="N1150" s="76"/>
      <c r="O1150" s="76"/>
      <c r="P1150" s="76"/>
      <c r="R1150" s="45"/>
      <c r="S1150" s="45"/>
      <c r="T1150" s="45"/>
    </row>
    <row r="1151" spans="3:20" s="32" customFormat="1">
      <c r="C1151" s="30"/>
      <c r="D1151" s="30"/>
      <c r="E1151" s="29"/>
      <c r="N1151" s="76"/>
      <c r="O1151" s="76"/>
      <c r="P1151" s="76"/>
      <c r="R1151" s="45"/>
      <c r="S1151" s="45"/>
      <c r="T1151" s="45"/>
    </row>
    <row r="1152" spans="3:20" s="32" customFormat="1">
      <c r="C1152" s="30"/>
      <c r="D1152" s="30"/>
      <c r="E1152" s="29"/>
      <c r="N1152" s="76"/>
      <c r="O1152" s="76"/>
      <c r="P1152" s="76"/>
      <c r="R1152" s="45"/>
      <c r="S1152" s="45"/>
      <c r="T1152" s="45"/>
    </row>
    <row r="1153" spans="3:20" s="32" customFormat="1">
      <c r="C1153" s="30"/>
      <c r="D1153" s="30"/>
      <c r="E1153" s="29"/>
      <c r="N1153" s="76"/>
      <c r="O1153" s="76"/>
      <c r="P1153" s="76"/>
      <c r="R1153" s="45"/>
      <c r="S1153" s="45"/>
      <c r="T1153" s="45"/>
    </row>
    <row r="1154" spans="3:20" s="32" customFormat="1">
      <c r="C1154" s="30"/>
      <c r="D1154" s="30"/>
      <c r="E1154" s="29"/>
      <c r="N1154" s="76"/>
      <c r="O1154" s="76"/>
      <c r="P1154" s="76"/>
      <c r="R1154" s="45"/>
      <c r="S1154" s="45"/>
      <c r="T1154" s="45"/>
    </row>
    <row r="1155" spans="3:20" s="32" customFormat="1">
      <c r="C1155" s="30"/>
      <c r="D1155" s="30"/>
      <c r="E1155" s="29"/>
      <c r="N1155" s="76"/>
      <c r="O1155" s="76"/>
      <c r="P1155" s="76"/>
      <c r="R1155" s="45"/>
      <c r="S1155" s="45"/>
      <c r="T1155" s="45"/>
    </row>
    <row r="1156" spans="3:20" s="32" customFormat="1">
      <c r="C1156" s="30"/>
      <c r="D1156" s="30"/>
      <c r="E1156" s="29"/>
      <c r="N1156" s="76"/>
      <c r="O1156" s="76"/>
      <c r="P1156" s="76"/>
      <c r="R1156" s="45"/>
      <c r="S1156" s="45"/>
      <c r="T1156" s="45"/>
    </row>
    <row r="1157" spans="3:20" s="32" customFormat="1">
      <c r="C1157" s="30"/>
      <c r="D1157" s="30"/>
      <c r="E1157" s="29"/>
      <c r="N1157" s="76"/>
      <c r="O1157" s="76"/>
      <c r="P1157" s="76"/>
      <c r="R1157" s="45"/>
      <c r="S1157" s="45"/>
      <c r="T1157" s="45"/>
    </row>
    <row r="1158" spans="3:20" s="32" customFormat="1">
      <c r="C1158" s="30"/>
      <c r="D1158" s="30"/>
      <c r="E1158" s="29"/>
      <c r="N1158" s="76"/>
      <c r="O1158" s="76"/>
      <c r="P1158" s="76"/>
      <c r="R1158" s="45"/>
      <c r="S1158" s="45"/>
      <c r="T1158" s="45"/>
    </row>
    <row r="1159" spans="3:20" s="32" customFormat="1">
      <c r="C1159" s="30"/>
      <c r="D1159" s="30"/>
      <c r="E1159" s="29"/>
      <c r="N1159" s="76"/>
      <c r="O1159" s="76"/>
      <c r="P1159" s="76"/>
      <c r="R1159" s="45"/>
      <c r="S1159" s="45"/>
      <c r="T1159" s="45"/>
    </row>
    <row r="1160" spans="3:20" s="32" customFormat="1">
      <c r="C1160" s="30"/>
      <c r="D1160" s="30"/>
      <c r="E1160" s="29"/>
      <c r="N1160" s="76"/>
      <c r="O1160" s="76"/>
      <c r="P1160" s="76"/>
      <c r="R1160" s="45"/>
      <c r="S1160" s="45"/>
      <c r="T1160" s="45"/>
    </row>
    <row r="1161" spans="3:20" s="32" customFormat="1">
      <c r="C1161" s="30"/>
      <c r="D1161" s="30"/>
      <c r="E1161" s="29"/>
      <c r="N1161" s="76"/>
      <c r="O1161" s="76"/>
      <c r="P1161" s="76"/>
      <c r="R1161" s="45"/>
      <c r="S1161" s="45"/>
      <c r="T1161" s="45"/>
    </row>
    <row r="1162" spans="3:20" s="32" customFormat="1">
      <c r="C1162" s="30"/>
      <c r="D1162" s="30"/>
      <c r="E1162" s="29"/>
      <c r="N1162" s="76"/>
      <c r="O1162" s="76"/>
      <c r="P1162" s="76"/>
      <c r="R1162" s="45"/>
      <c r="S1162" s="45"/>
      <c r="T1162" s="45"/>
    </row>
    <row r="1163" spans="3:20" s="32" customFormat="1">
      <c r="C1163" s="30"/>
      <c r="D1163" s="30"/>
      <c r="E1163" s="29"/>
      <c r="N1163" s="76"/>
      <c r="O1163" s="76"/>
      <c r="P1163" s="76"/>
      <c r="R1163" s="45"/>
      <c r="S1163" s="45"/>
      <c r="T1163" s="45"/>
    </row>
    <row r="1164" spans="3:20" s="32" customFormat="1">
      <c r="C1164" s="30"/>
      <c r="D1164" s="30"/>
      <c r="E1164" s="29"/>
      <c r="N1164" s="76"/>
      <c r="O1164" s="76"/>
      <c r="P1164" s="76"/>
      <c r="R1164" s="45"/>
      <c r="S1164" s="45"/>
      <c r="T1164" s="45"/>
    </row>
    <row r="1165" spans="3:20" s="32" customFormat="1">
      <c r="C1165" s="30"/>
      <c r="D1165" s="30"/>
      <c r="E1165" s="29"/>
      <c r="N1165" s="76"/>
      <c r="O1165" s="76"/>
      <c r="P1165" s="76"/>
      <c r="R1165" s="45"/>
      <c r="S1165" s="45"/>
      <c r="T1165" s="45"/>
    </row>
    <row r="1166" spans="3:20" s="32" customFormat="1">
      <c r="C1166" s="30"/>
      <c r="D1166" s="30"/>
      <c r="E1166" s="29"/>
      <c r="N1166" s="76"/>
      <c r="O1166" s="76"/>
      <c r="P1166" s="76"/>
      <c r="R1166" s="45"/>
      <c r="S1166" s="45"/>
      <c r="T1166" s="45"/>
    </row>
    <row r="1167" spans="3:20" s="32" customFormat="1">
      <c r="C1167" s="30"/>
      <c r="D1167" s="30"/>
      <c r="E1167" s="29"/>
      <c r="N1167" s="76"/>
      <c r="O1167" s="76"/>
      <c r="P1167" s="76"/>
      <c r="R1167" s="45"/>
      <c r="S1167" s="45"/>
      <c r="T1167" s="45"/>
    </row>
    <row r="1168" spans="3:20" s="32" customFormat="1">
      <c r="C1168" s="30"/>
      <c r="D1168" s="30"/>
      <c r="E1168" s="29"/>
      <c r="N1168" s="76"/>
      <c r="O1168" s="76"/>
      <c r="P1168" s="76"/>
      <c r="R1168" s="45"/>
      <c r="S1168" s="45"/>
      <c r="T1168" s="45"/>
    </row>
    <row r="1169" spans="3:20" s="32" customFormat="1">
      <c r="C1169" s="30"/>
      <c r="D1169" s="30"/>
      <c r="E1169" s="29"/>
      <c r="N1169" s="76"/>
      <c r="O1169" s="76"/>
      <c r="P1169" s="76"/>
      <c r="R1169" s="45"/>
      <c r="S1169" s="45"/>
      <c r="T1169" s="45"/>
    </row>
    <row r="1170" spans="3:20" s="32" customFormat="1">
      <c r="C1170" s="30"/>
      <c r="D1170" s="30"/>
      <c r="E1170" s="29"/>
      <c r="N1170" s="76"/>
      <c r="O1170" s="76"/>
      <c r="P1170" s="76"/>
      <c r="R1170" s="45"/>
      <c r="S1170" s="45"/>
      <c r="T1170" s="45"/>
    </row>
    <row r="1171" spans="3:20" s="32" customFormat="1">
      <c r="C1171" s="30"/>
      <c r="D1171" s="30"/>
      <c r="E1171" s="29"/>
      <c r="N1171" s="76"/>
      <c r="O1171" s="76"/>
      <c r="P1171" s="76"/>
      <c r="R1171" s="45"/>
      <c r="S1171" s="45"/>
      <c r="T1171" s="45"/>
    </row>
    <row r="1172" spans="3:20" s="32" customFormat="1">
      <c r="C1172" s="30"/>
      <c r="D1172" s="30"/>
      <c r="E1172" s="29"/>
      <c r="N1172" s="76"/>
      <c r="O1172" s="76"/>
      <c r="P1172" s="76"/>
      <c r="R1172" s="45"/>
      <c r="S1172" s="45"/>
      <c r="T1172" s="45"/>
    </row>
    <row r="1173" spans="3:20" s="32" customFormat="1">
      <c r="C1173" s="30"/>
      <c r="D1173" s="30"/>
      <c r="E1173" s="29"/>
      <c r="N1173" s="76"/>
      <c r="O1173" s="76"/>
      <c r="P1173" s="76"/>
      <c r="R1173" s="45"/>
      <c r="S1173" s="45"/>
      <c r="T1173" s="45"/>
    </row>
    <row r="1174" spans="3:20" s="32" customFormat="1">
      <c r="C1174" s="30"/>
      <c r="D1174" s="30"/>
      <c r="E1174" s="29"/>
      <c r="N1174" s="76"/>
      <c r="O1174" s="76"/>
      <c r="P1174" s="76"/>
      <c r="R1174" s="45"/>
      <c r="S1174" s="45"/>
      <c r="T1174" s="45"/>
    </row>
    <row r="1175" spans="3:20" s="32" customFormat="1">
      <c r="C1175" s="30"/>
      <c r="D1175" s="30"/>
      <c r="E1175" s="29"/>
      <c r="N1175" s="76"/>
      <c r="O1175" s="76"/>
      <c r="P1175" s="76"/>
      <c r="R1175" s="45"/>
      <c r="S1175" s="45"/>
      <c r="T1175" s="45"/>
    </row>
    <row r="1176" spans="3:20" s="32" customFormat="1">
      <c r="C1176" s="30"/>
      <c r="D1176" s="30"/>
      <c r="E1176" s="29"/>
      <c r="N1176" s="76"/>
      <c r="O1176" s="76"/>
      <c r="P1176" s="76"/>
      <c r="R1176" s="45"/>
      <c r="S1176" s="45"/>
      <c r="T1176" s="45"/>
    </row>
    <row r="1177" spans="3:20" s="32" customFormat="1">
      <c r="C1177" s="30"/>
      <c r="D1177" s="30"/>
      <c r="E1177" s="29"/>
      <c r="N1177" s="76"/>
      <c r="O1177" s="76"/>
      <c r="P1177" s="76"/>
      <c r="R1177" s="45"/>
      <c r="S1177" s="45"/>
      <c r="T1177" s="45"/>
    </row>
    <row r="1178" spans="3:20" s="32" customFormat="1">
      <c r="C1178" s="30"/>
      <c r="D1178" s="30"/>
      <c r="E1178" s="29"/>
      <c r="N1178" s="76"/>
      <c r="O1178" s="76"/>
      <c r="P1178" s="76"/>
      <c r="R1178" s="45"/>
      <c r="S1178" s="45"/>
      <c r="T1178" s="45"/>
    </row>
    <row r="1179" spans="3:20" s="32" customFormat="1">
      <c r="C1179" s="30"/>
      <c r="D1179" s="30"/>
      <c r="E1179" s="29"/>
      <c r="N1179" s="76"/>
      <c r="O1179" s="76"/>
      <c r="P1179" s="76"/>
      <c r="R1179" s="45"/>
      <c r="S1179" s="45"/>
      <c r="T1179" s="45"/>
    </row>
    <row r="1180" spans="3:20" s="32" customFormat="1">
      <c r="C1180" s="30"/>
      <c r="D1180" s="30"/>
      <c r="E1180" s="29"/>
      <c r="N1180" s="76"/>
      <c r="O1180" s="76"/>
      <c r="P1180" s="76"/>
      <c r="R1180" s="45"/>
      <c r="S1180" s="45"/>
      <c r="T1180" s="45"/>
    </row>
    <row r="1181" spans="3:20" s="32" customFormat="1">
      <c r="C1181" s="30"/>
      <c r="D1181" s="30"/>
      <c r="E1181" s="29"/>
      <c r="N1181" s="76"/>
      <c r="O1181" s="76"/>
      <c r="P1181" s="76"/>
      <c r="R1181" s="45"/>
      <c r="S1181" s="45"/>
      <c r="T1181" s="45"/>
    </row>
    <row r="1182" spans="3:20" s="32" customFormat="1">
      <c r="C1182" s="30"/>
      <c r="D1182" s="30"/>
      <c r="E1182" s="29"/>
      <c r="N1182" s="76"/>
      <c r="O1182" s="76"/>
      <c r="P1182" s="76"/>
      <c r="R1182" s="45"/>
      <c r="S1182" s="45"/>
      <c r="T1182" s="45"/>
    </row>
    <row r="1183" spans="3:20" s="32" customFormat="1">
      <c r="C1183" s="30"/>
      <c r="D1183" s="30"/>
      <c r="E1183" s="29"/>
      <c r="N1183" s="76"/>
      <c r="O1183" s="76"/>
      <c r="P1183" s="76"/>
      <c r="R1183" s="45"/>
      <c r="S1183" s="45"/>
      <c r="T1183" s="45"/>
    </row>
    <row r="1184" spans="3:20" s="32" customFormat="1">
      <c r="C1184" s="30"/>
      <c r="D1184" s="30"/>
      <c r="E1184" s="29"/>
      <c r="N1184" s="76"/>
      <c r="O1184" s="76"/>
      <c r="P1184" s="76"/>
      <c r="R1184" s="45"/>
      <c r="S1184" s="45"/>
      <c r="T1184" s="45"/>
    </row>
    <row r="1185" spans="3:20" s="32" customFormat="1">
      <c r="C1185" s="30"/>
      <c r="D1185" s="30"/>
      <c r="E1185" s="29"/>
      <c r="N1185" s="76"/>
      <c r="O1185" s="76"/>
      <c r="P1185" s="76"/>
      <c r="R1185" s="45"/>
      <c r="S1185" s="45"/>
      <c r="T1185" s="45"/>
    </row>
    <row r="1186" spans="3:20" s="32" customFormat="1">
      <c r="C1186" s="30"/>
      <c r="D1186" s="30"/>
      <c r="E1186" s="29"/>
      <c r="N1186" s="76"/>
      <c r="O1186" s="76"/>
      <c r="P1186" s="76"/>
      <c r="R1186" s="45"/>
      <c r="S1186" s="45"/>
      <c r="T1186" s="45"/>
    </row>
    <row r="1187" spans="3:20" s="32" customFormat="1">
      <c r="C1187" s="30"/>
      <c r="D1187" s="30"/>
      <c r="E1187" s="29"/>
      <c r="N1187" s="76"/>
      <c r="O1187" s="76"/>
      <c r="P1187" s="76"/>
      <c r="R1187" s="45"/>
      <c r="S1187" s="45"/>
      <c r="T1187" s="45"/>
    </row>
    <row r="1188" spans="3:20" s="32" customFormat="1">
      <c r="C1188" s="30"/>
      <c r="D1188" s="30"/>
      <c r="E1188" s="29"/>
      <c r="N1188" s="76"/>
      <c r="O1188" s="76"/>
      <c r="P1188" s="76"/>
      <c r="R1188" s="45"/>
      <c r="S1188" s="45"/>
      <c r="T1188" s="45"/>
    </row>
    <row r="1189" spans="3:20" s="32" customFormat="1">
      <c r="C1189" s="30"/>
      <c r="D1189" s="30"/>
      <c r="E1189" s="29"/>
      <c r="N1189" s="76"/>
      <c r="O1189" s="76"/>
      <c r="P1189" s="76"/>
      <c r="R1189" s="45"/>
      <c r="S1189" s="45"/>
      <c r="T1189" s="45"/>
    </row>
    <row r="1190" spans="3:20" s="32" customFormat="1">
      <c r="C1190" s="30"/>
      <c r="D1190" s="30"/>
      <c r="E1190" s="29"/>
      <c r="N1190" s="76"/>
      <c r="O1190" s="76"/>
      <c r="P1190" s="76"/>
      <c r="R1190" s="45"/>
      <c r="S1190" s="45"/>
      <c r="T1190" s="45"/>
    </row>
    <row r="1191" spans="3:20" s="32" customFormat="1">
      <c r="C1191" s="30"/>
      <c r="D1191" s="30"/>
      <c r="E1191" s="29"/>
      <c r="N1191" s="76"/>
      <c r="O1191" s="76"/>
      <c r="P1191" s="76"/>
      <c r="R1191" s="45"/>
      <c r="S1191" s="45"/>
      <c r="T1191" s="45"/>
    </row>
    <row r="1192" spans="3:20" s="32" customFormat="1">
      <c r="C1192" s="30"/>
      <c r="D1192" s="30"/>
      <c r="E1192" s="29"/>
      <c r="N1192" s="76"/>
      <c r="O1192" s="76"/>
      <c r="P1192" s="76"/>
      <c r="R1192" s="45"/>
      <c r="S1192" s="45"/>
      <c r="T1192" s="45"/>
    </row>
    <row r="1193" spans="3:20" s="32" customFormat="1">
      <c r="C1193" s="30"/>
      <c r="D1193" s="30"/>
      <c r="E1193" s="29"/>
      <c r="N1193" s="76"/>
      <c r="O1193" s="76"/>
      <c r="P1193" s="76"/>
      <c r="R1193" s="45"/>
      <c r="S1193" s="45"/>
      <c r="T1193" s="45"/>
    </row>
    <row r="1194" spans="3:20" s="32" customFormat="1">
      <c r="C1194" s="30"/>
      <c r="D1194" s="30"/>
      <c r="E1194" s="29"/>
      <c r="N1194" s="76"/>
      <c r="O1194" s="76"/>
      <c r="P1194" s="76"/>
      <c r="R1194" s="45"/>
      <c r="S1194" s="45"/>
      <c r="T1194" s="45"/>
    </row>
    <row r="1195" spans="3:20" s="32" customFormat="1">
      <c r="C1195" s="30"/>
      <c r="D1195" s="30"/>
      <c r="E1195" s="29"/>
      <c r="N1195" s="76"/>
      <c r="O1195" s="76"/>
      <c r="P1195" s="76"/>
      <c r="R1195" s="45"/>
      <c r="S1195" s="45"/>
      <c r="T1195" s="45"/>
    </row>
    <row r="1196" spans="3:20" s="32" customFormat="1">
      <c r="C1196" s="30"/>
      <c r="D1196" s="30"/>
      <c r="E1196" s="29"/>
      <c r="N1196" s="76"/>
      <c r="O1196" s="76"/>
      <c r="P1196" s="76"/>
      <c r="R1196" s="45"/>
      <c r="S1196" s="45"/>
      <c r="T1196" s="45"/>
    </row>
    <row r="1197" spans="3:20" s="32" customFormat="1">
      <c r="C1197" s="30"/>
      <c r="D1197" s="30"/>
      <c r="E1197" s="29"/>
      <c r="N1197" s="76"/>
      <c r="O1197" s="76"/>
      <c r="P1197" s="76"/>
      <c r="R1197" s="45"/>
      <c r="S1197" s="45"/>
      <c r="T1197" s="45"/>
    </row>
    <row r="1198" spans="3:20" s="32" customFormat="1">
      <c r="C1198" s="30"/>
      <c r="D1198" s="30"/>
      <c r="E1198" s="29"/>
      <c r="N1198" s="76"/>
      <c r="O1198" s="76"/>
      <c r="P1198" s="76"/>
      <c r="R1198" s="45"/>
      <c r="S1198" s="45"/>
      <c r="T1198" s="45"/>
    </row>
    <row r="1199" spans="3:20" s="32" customFormat="1">
      <c r="C1199" s="30"/>
      <c r="D1199" s="30"/>
      <c r="E1199" s="29"/>
      <c r="N1199" s="76"/>
      <c r="O1199" s="76"/>
      <c r="P1199" s="76"/>
      <c r="R1199" s="45"/>
      <c r="S1199" s="45"/>
      <c r="T1199" s="45"/>
    </row>
    <row r="1200" spans="3:20" s="32" customFormat="1">
      <c r="C1200" s="30"/>
      <c r="D1200" s="30"/>
      <c r="E1200" s="29"/>
      <c r="N1200" s="76"/>
      <c r="O1200" s="76"/>
      <c r="P1200" s="76"/>
      <c r="R1200" s="45"/>
      <c r="S1200" s="45"/>
      <c r="T1200" s="45"/>
    </row>
    <row r="1201" spans="3:20" s="32" customFormat="1">
      <c r="C1201" s="30"/>
      <c r="D1201" s="30"/>
      <c r="E1201" s="29"/>
      <c r="N1201" s="76"/>
      <c r="O1201" s="76"/>
      <c r="P1201" s="76"/>
      <c r="R1201" s="45"/>
      <c r="S1201" s="45"/>
      <c r="T1201" s="45"/>
    </row>
    <row r="1202" spans="3:20" s="32" customFormat="1">
      <c r="C1202" s="30"/>
      <c r="D1202" s="30"/>
      <c r="E1202" s="29"/>
      <c r="N1202" s="76"/>
      <c r="O1202" s="76"/>
      <c r="P1202" s="76"/>
      <c r="R1202" s="45"/>
      <c r="S1202" s="45"/>
      <c r="T1202" s="45"/>
    </row>
    <row r="1203" spans="3:20" s="32" customFormat="1">
      <c r="C1203" s="30"/>
      <c r="D1203" s="30"/>
      <c r="E1203" s="29"/>
      <c r="N1203" s="76"/>
      <c r="O1203" s="76"/>
      <c r="P1203" s="76"/>
      <c r="R1203" s="45"/>
      <c r="S1203" s="45"/>
      <c r="T1203" s="45"/>
    </row>
    <row r="1204" spans="3:20" s="32" customFormat="1">
      <c r="C1204" s="30"/>
      <c r="D1204" s="30"/>
      <c r="E1204" s="29"/>
      <c r="N1204" s="76"/>
      <c r="O1204" s="76"/>
      <c r="P1204" s="76"/>
      <c r="R1204" s="45"/>
      <c r="S1204" s="45"/>
      <c r="T1204" s="45"/>
    </row>
    <row r="1205" spans="3:20" s="32" customFormat="1">
      <c r="C1205" s="30"/>
      <c r="D1205" s="30"/>
      <c r="E1205" s="29"/>
      <c r="N1205" s="76"/>
      <c r="O1205" s="76"/>
      <c r="P1205" s="76"/>
      <c r="R1205" s="45"/>
      <c r="S1205" s="45"/>
      <c r="T1205" s="45"/>
    </row>
    <row r="1206" spans="3:20" s="32" customFormat="1">
      <c r="C1206" s="30"/>
      <c r="D1206" s="30"/>
      <c r="E1206" s="29"/>
      <c r="N1206" s="76"/>
      <c r="O1206" s="76"/>
      <c r="P1206" s="76"/>
      <c r="R1206" s="45"/>
      <c r="S1206" s="45"/>
      <c r="T1206" s="45"/>
    </row>
    <row r="1207" spans="3:20" s="32" customFormat="1">
      <c r="C1207" s="30"/>
      <c r="D1207" s="30"/>
      <c r="E1207" s="29"/>
      <c r="N1207" s="76"/>
      <c r="O1207" s="76"/>
      <c r="P1207" s="76"/>
      <c r="R1207" s="45"/>
      <c r="S1207" s="45"/>
      <c r="T1207" s="45"/>
    </row>
    <row r="1208" spans="3:20" s="32" customFormat="1">
      <c r="C1208" s="30"/>
      <c r="D1208" s="30"/>
      <c r="E1208" s="29"/>
      <c r="N1208" s="76"/>
      <c r="O1208" s="76"/>
      <c r="P1208" s="76"/>
      <c r="R1208" s="45"/>
      <c r="S1208" s="45"/>
      <c r="T1208" s="45"/>
    </row>
    <row r="1209" spans="3:20" s="32" customFormat="1">
      <c r="C1209" s="30"/>
      <c r="D1209" s="30"/>
      <c r="E1209" s="29"/>
      <c r="N1209" s="76"/>
      <c r="O1209" s="76"/>
      <c r="P1209" s="76"/>
      <c r="R1209" s="45"/>
      <c r="S1209" s="45"/>
      <c r="T1209" s="45"/>
    </row>
    <row r="1210" spans="3:20" s="32" customFormat="1">
      <c r="C1210" s="30"/>
      <c r="D1210" s="30"/>
      <c r="E1210" s="29"/>
      <c r="N1210" s="76"/>
      <c r="O1210" s="76"/>
      <c r="P1210" s="76"/>
      <c r="R1210" s="45"/>
      <c r="S1210" s="45"/>
      <c r="T1210" s="45"/>
    </row>
    <row r="1211" spans="3:20" s="32" customFormat="1">
      <c r="C1211" s="30"/>
      <c r="D1211" s="30"/>
      <c r="E1211" s="29"/>
      <c r="N1211" s="76"/>
      <c r="O1211" s="76"/>
      <c r="P1211" s="76"/>
      <c r="R1211" s="45"/>
      <c r="S1211" s="45"/>
      <c r="T1211" s="45"/>
    </row>
    <row r="1212" spans="3:20" s="32" customFormat="1">
      <c r="C1212" s="30"/>
      <c r="D1212" s="30"/>
      <c r="E1212" s="29"/>
      <c r="N1212" s="76"/>
      <c r="O1212" s="76"/>
      <c r="P1212" s="76"/>
      <c r="R1212" s="45"/>
      <c r="S1212" s="45"/>
      <c r="T1212" s="45"/>
    </row>
    <row r="1213" spans="3:20" s="32" customFormat="1">
      <c r="C1213" s="30"/>
      <c r="D1213" s="30"/>
      <c r="E1213" s="29"/>
      <c r="N1213" s="76"/>
      <c r="O1213" s="76"/>
      <c r="P1213" s="76"/>
      <c r="R1213" s="45"/>
      <c r="S1213" s="45"/>
      <c r="T1213" s="45"/>
    </row>
    <row r="1214" spans="3:20" s="32" customFormat="1">
      <c r="C1214" s="30"/>
      <c r="D1214" s="30"/>
      <c r="E1214" s="29"/>
      <c r="N1214" s="76"/>
      <c r="O1214" s="76"/>
      <c r="P1214" s="76"/>
      <c r="R1214" s="45"/>
      <c r="S1214" s="45"/>
      <c r="T1214" s="45"/>
    </row>
    <row r="1215" spans="3:20" s="32" customFormat="1">
      <c r="C1215" s="30"/>
      <c r="D1215" s="30"/>
      <c r="E1215" s="29"/>
      <c r="N1215" s="76"/>
      <c r="O1215" s="76"/>
      <c r="P1215" s="76"/>
      <c r="R1215" s="45"/>
      <c r="S1215" s="45"/>
      <c r="T1215" s="45"/>
    </row>
    <row r="1216" spans="3:20" s="32" customFormat="1">
      <c r="C1216" s="30"/>
      <c r="D1216" s="30"/>
      <c r="E1216" s="29"/>
      <c r="N1216" s="76"/>
      <c r="O1216" s="76"/>
      <c r="P1216" s="76"/>
      <c r="R1216" s="45"/>
      <c r="S1216" s="45"/>
      <c r="T1216" s="45"/>
    </row>
    <row r="1217" spans="3:20" s="32" customFormat="1">
      <c r="C1217" s="30"/>
      <c r="D1217" s="30"/>
      <c r="E1217" s="29"/>
      <c r="N1217" s="76"/>
      <c r="O1217" s="76"/>
      <c r="P1217" s="76"/>
      <c r="R1217" s="45"/>
      <c r="S1217" s="45"/>
      <c r="T1217" s="45"/>
    </row>
    <row r="1218" spans="3:20" s="32" customFormat="1">
      <c r="C1218" s="30"/>
      <c r="D1218" s="30"/>
      <c r="E1218" s="29"/>
      <c r="N1218" s="76"/>
      <c r="O1218" s="76"/>
      <c r="P1218" s="76"/>
      <c r="R1218" s="45"/>
      <c r="S1218" s="45"/>
      <c r="T1218" s="45"/>
    </row>
    <row r="1219" spans="3:20" s="32" customFormat="1">
      <c r="C1219" s="30"/>
      <c r="D1219" s="30"/>
      <c r="E1219" s="29"/>
      <c r="N1219" s="76"/>
      <c r="O1219" s="76"/>
      <c r="P1219" s="76"/>
      <c r="R1219" s="45"/>
      <c r="S1219" s="45"/>
      <c r="T1219" s="45"/>
    </row>
    <row r="1220" spans="3:20" s="32" customFormat="1">
      <c r="C1220" s="30"/>
      <c r="D1220" s="30"/>
      <c r="E1220" s="29"/>
      <c r="N1220" s="76"/>
      <c r="O1220" s="76"/>
      <c r="P1220" s="76"/>
      <c r="R1220" s="45"/>
      <c r="S1220" s="45"/>
      <c r="T1220" s="45"/>
    </row>
    <row r="1221" spans="3:20" s="32" customFormat="1">
      <c r="C1221" s="30"/>
      <c r="D1221" s="30"/>
      <c r="E1221" s="29"/>
      <c r="N1221" s="76"/>
      <c r="O1221" s="76"/>
      <c r="P1221" s="76"/>
      <c r="R1221" s="45"/>
      <c r="S1221" s="45"/>
      <c r="T1221" s="45"/>
    </row>
    <row r="1222" spans="3:20" s="32" customFormat="1">
      <c r="C1222" s="30"/>
      <c r="D1222" s="30"/>
      <c r="E1222" s="29"/>
      <c r="N1222" s="76"/>
      <c r="O1222" s="76"/>
      <c r="P1222" s="76"/>
      <c r="R1222" s="45"/>
      <c r="S1222" s="45"/>
      <c r="T1222" s="45"/>
    </row>
    <row r="1223" spans="3:20" s="32" customFormat="1">
      <c r="C1223" s="30"/>
      <c r="D1223" s="30"/>
      <c r="E1223" s="29"/>
      <c r="N1223" s="76"/>
      <c r="O1223" s="76"/>
      <c r="P1223" s="76"/>
      <c r="R1223" s="45"/>
      <c r="S1223" s="45"/>
      <c r="T1223" s="45"/>
    </row>
    <row r="1224" spans="3:20" s="32" customFormat="1">
      <c r="C1224" s="30"/>
      <c r="D1224" s="30"/>
      <c r="E1224" s="29"/>
      <c r="N1224" s="76"/>
      <c r="O1224" s="76"/>
      <c r="P1224" s="76"/>
      <c r="R1224" s="45"/>
      <c r="S1224" s="45"/>
      <c r="T1224" s="45"/>
    </row>
    <row r="1225" spans="3:20" s="32" customFormat="1">
      <c r="C1225" s="30"/>
      <c r="D1225" s="30"/>
      <c r="E1225" s="29"/>
      <c r="N1225" s="76"/>
      <c r="O1225" s="76"/>
      <c r="P1225" s="76"/>
      <c r="R1225" s="45"/>
      <c r="S1225" s="45"/>
      <c r="T1225" s="45"/>
    </row>
    <row r="1226" spans="3:20" s="32" customFormat="1">
      <c r="C1226" s="30"/>
      <c r="D1226" s="30"/>
      <c r="E1226" s="29"/>
      <c r="N1226" s="76"/>
      <c r="O1226" s="76"/>
      <c r="P1226" s="76"/>
      <c r="R1226" s="45"/>
      <c r="S1226" s="45"/>
      <c r="T1226" s="45"/>
    </row>
    <row r="1227" spans="3:20" s="32" customFormat="1">
      <c r="C1227" s="30"/>
      <c r="D1227" s="30"/>
      <c r="E1227" s="29"/>
      <c r="N1227" s="76"/>
      <c r="O1227" s="76"/>
      <c r="P1227" s="76"/>
      <c r="R1227" s="45"/>
      <c r="S1227" s="45"/>
      <c r="T1227" s="45"/>
    </row>
    <row r="1228" spans="3:20" s="32" customFormat="1">
      <c r="C1228" s="30"/>
      <c r="D1228" s="30"/>
      <c r="E1228" s="29"/>
      <c r="N1228" s="76"/>
      <c r="O1228" s="76"/>
      <c r="P1228" s="76"/>
      <c r="R1228" s="45"/>
      <c r="S1228" s="45"/>
      <c r="T1228" s="45"/>
    </row>
    <row r="1229" spans="3:20" s="32" customFormat="1">
      <c r="C1229" s="30"/>
      <c r="D1229" s="30"/>
      <c r="E1229" s="29"/>
      <c r="N1229" s="76"/>
      <c r="O1229" s="76"/>
      <c r="P1229" s="76"/>
      <c r="R1229" s="45"/>
      <c r="S1229" s="45"/>
      <c r="T1229" s="45"/>
    </row>
    <row r="1230" spans="3:20" s="32" customFormat="1">
      <c r="C1230" s="30"/>
      <c r="D1230" s="30"/>
      <c r="E1230" s="29"/>
      <c r="N1230" s="76"/>
      <c r="O1230" s="76"/>
      <c r="P1230" s="76"/>
      <c r="R1230" s="45"/>
      <c r="S1230" s="45"/>
      <c r="T1230" s="45"/>
    </row>
    <row r="1231" spans="3:20" s="32" customFormat="1">
      <c r="C1231" s="30"/>
      <c r="D1231" s="30"/>
      <c r="E1231" s="29"/>
      <c r="N1231" s="76"/>
      <c r="O1231" s="76"/>
      <c r="P1231" s="76"/>
      <c r="R1231" s="45"/>
      <c r="S1231" s="45"/>
      <c r="T1231" s="45"/>
    </row>
    <row r="1232" spans="3:20" s="32" customFormat="1">
      <c r="C1232" s="30"/>
      <c r="D1232" s="30"/>
      <c r="E1232" s="29"/>
      <c r="N1232" s="76"/>
      <c r="O1232" s="76"/>
      <c r="P1232" s="76"/>
      <c r="R1232" s="45"/>
      <c r="S1232" s="45"/>
      <c r="T1232" s="45"/>
    </row>
    <row r="1233" spans="3:20" s="32" customFormat="1">
      <c r="C1233" s="30"/>
      <c r="D1233" s="30"/>
      <c r="E1233" s="29"/>
      <c r="N1233" s="76"/>
      <c r="O1233" s="76"/>
      <c r="P1233" s="76"/>
      <c r="R1233" s="45"/>
      <c r="S1233" s="45"/>
      <c r="T1233" s="45"/>
    </row>
    <row r="1234" spans="3:20" s="32" customFormat="1">
      <c r="C1234" s="30"/>
      <c r="D1234" s="30"/>
      <c r="E1234" s="29"/>
      <c r="N1234" s="76"/>
      <c r="O1234" s="76"/>
      <c r="P1234" s="76"/>
      <c r="R1234" s="45"/>
      <c r="S1234" s="45"/>
      <c r="T1234" s="45"/>
    </row>
    <row r="1235" spans="3:20" s="32" customFormat="1">
      <c r="C1235" s="30"/>
      <c r="D1235" s="30"/>
      <c r="E1235" s="29"/>
      <c r="N1235" s="76"/>
      <c r="O1235" s="76"/>
      <c r="P1235" s="76"/>
      <c r="R1235" s="45"/>
      <c r="S1235" s="45"/>
      <c r="T1235" s="45"/>
    </row>
    <row r="1236" spans="3:20" s="32" customFormat="1">
      <c r="C1236" s="30"/>
      <c r="D1236" s="30"/>
      <c r="E1236" s="29"/>
      <c r="N1236" s="76"/>
      <c r="O1236" s="76"/>
      <c r="P1236" s="76"/>
      <c r="R1236" s="45"/>
      <c r="S1236" s="45"/>
      <c r="T1236" s="45"/>
    </row>
    <row r="1237" spans="3:20" s="32" customFormat="1">
      <c r="C1237" s="30"/>
      <c r="D1237" s="30"/>
      <c r="E1237" s="29"/>
      <c r="N1237" s="76"/>
      <c r="O1237" s="76"/>
      <c r="P1237" s="76"/>
      <c r="R1237" s="45"/>
      <c r="S1237" s="45"/>
      <c r="T1237" s="45"/>
    </row>
    <row r="1238" spans="3:20" s="32" customFormat="1">
      <c r="C1238" s="30"/>
      <c r="D1238" s="30"/>
      <c r="E1238" s="29"/>
      <c r="N1238" s="76"/>
      <c r="O1238" s="76"/>
      <c r="P1238" s="76"/>
      <c r="R1238" s="45"/>
      <c r="S1238" s="45"/>
      <c r="T1238" s="45"/>
    </row>
    <row r="1239" spans="3:20" s="32" customFormat="1">
      <c r="C1239" s="30"/>
      <c r="D1239" s="30"/>
      <c r="E1239" s="29"/>
      <c r="N1239" s="76"/>
      <c r="O1239" s="76"/>
      <c r="P1239" s="76"/>
      <c r="R1239" s="45"/>
      <c r="S1239" s="45"/>
      <c r="T1239" s="45"/>
    </row>
    <row r="1240" spans="3:20" s="32" customFormat="1">
      <c r="C1240" s="30"/>
      <c r="D1240" s="30"/>
      <c r="E1240" s="29"/>
      <c r="N1240" s="76"/>
      <c r="O1240" s="76"/>
      <c r="P1240" s="76"/>
      <c r="R1240" s="45"/>
      <c r="S1240" s="45"/>
      <c r="T1240" s="45"/>
    </row>
    <row r="1241" spans="3:20" s="32" customFormat="1">
      <c r="C1241" s="30"/>
      <c r="D1241" s="30"/>
      <c r="E1241" s="29"/>
      <c r="N1241" s="76"/>
      <c r="O1241" s="76"/>
      <c r="P1241" s="76"/>
      <c r="R1241" s="45"/>
      <c r="S1241" s="45"/>
      <c r="T1241" s="45"/>
    </row>
    <row r="1242" spans="3:20" s="32" customFormat="1">
      <c r="C1242" s="30"/>
      <c r="D1242" s="30"/>
      <c r="E1242" s="29"/>
      <c r="N1242" s="76"/>
      <c r="O1242" s="76"/>
      <c r="P1242" s="76"/>
      <c r="R1242" s="45"/>
      <c r="S1242" s="45"/>
      <c r="T1242" s="45"/>
    </row>
    <row r="1243" spans="3:20" s="32" customFormat="1">
      <c r="C1243" s="30"/>
      <c r="D1243" s="30"/>
      <c r="E1243" s="29"/>
      <c r="N1243" s="76"/>
      <c r="O1243" s="76"/>
      <c r="P1243" s="76"/>
      <c r="R1243" s="45"/>
      <c r="S1243" s="45"/>
      <c r="T1243" s="45"/>
    </row>
    <row r="1244" spans="3:20" s="32" customFormat="1">
      <c r="C1244" s="30"/>
      <c r="D1244" s="30"/>
      <c r="E1244" s="29"/>
      <c r="N1244" s="76"/>
      <c r="O1244" s="76"/>
      <c r="P1244" s="76"/>
      <c r="R1244" s="45"/>
      <c r="S1244" s="45"/>
      <c r="T1244" s="45"/>
    </row>
    <row r="1245" spans="3:20" s="32" customFormat="1">
      <c r="C1245" s="30"/>
      <c r="D1245" s="30"/>
      <c r="E1245" s="29"/>
      <c r="N1245" s="76"/>
      <c r="O1245" s="76"/>
      <c r="P1245" s="76"/>
      <c r="R1245" s="45"/>
      <c r="S1245" s="45"/>
      <c r="T1245" s="45"/>
    </row>
    <row r="1246" spans="3:20" s="32" customFormat="1">
      <c r="C1246" s="30"/>
      <c r="D1246" s="30"/>
      <c r="E1246" s="29"/>
      <c r="N1246" s="76"/>
      <c r="O1246" s="76"/>
      <c r="P1246" s="76"/>
      <c r="R1246" s="45"/>
      <c r="S1246" s="45"/>
      <c r="T1246" s="45"/>
    </row>
    <row r="1247" spans="3:20" s="32" customFormat="1">
      <c r="C1247" s="30"/>
      <c r="D1247" s="30"/>
      <c r="E1247" s="29"/>
      <c r="N1247" s="76"/>
      <c r="O1247" s="76"/>
      <c r="P1247" s="76"/>
      <c r="R1247" s="45"/>
      <c r="S1247" s="45"/>
      <c r="T1247" s="45"/>
    </row>
    <row r="1248" spans="3:20" s="32" customFormat="1">
      <c r="C1248" s="30"/>
      <c r="D1248" s="30"/>
      <c r="E1248" s="29"/>
      <c r="N1248" s="76"/>
      <c r="O1248" s="76"/>
      <c r="P1248" s="76"/>
      <c r="R1248" s="45"/>
      <c r="S1248" s="45"/>
      <c r="T1248" s="45"/>
    </row>
    <row r="1249" spans="3:20" s="32" customFormat="1">
      <c r="C1249" s="30"/>
      <c r="D1249" s="30"/>
      <c r="E1249" s="29"/>
      <c r="N1249" s="76"/>
      <c r="O1249" s="76"/>
      <c r="P1249" s="76"/>
      <c r="R1249" s="45"/>
      <c r="S1249" s="45"/>
      <c r="T1249" s="45"/>
    </row>
    <row r="1250" spans="3:20" s="32" customFormat="1">
      <c r="C1250" s="30"/>
      <c r="D1250" s="30"/>
      <c r="E1250" s="29"/>
      <c r="N1250" s="76"/>
      <c r="O1250" s="76"/>
      <c r="P1250" s="76"/>
      <c r="R1250" s="45"/>
      <c r="S1250" s="45"/>
      <c r="T1250" s="45"/>
    </row>
    <row r="1251" spans="3:20" s="32" customFormat="1">
      <c r="C1251" s="30"/>
      <c r="D1251" s="30"/>
      <c r="E1251" s="29"/>
      <c r="N1251" s="76"/>
      <c r="O1251" s="76"/>
      <c r="P1251" s="76"/>
      <c r="R1251" s="45"/>
      <c r="S1251" s="45"/>
      <c r="T1251" s="45"/>
    </row>
    <row r="1252" spans="3:20" s="32" customFormat="1">
      <c r="C1252" s="30"/>
      <c r="D1252" s="30"/>
      <c r="E1252" s="29"/>
      <c r="N1252" s="76"/>
      <c r="O1252" s="76"/>
      <c r="P1252" s="76"/>
      <c r="R1252" s="45"/>
      <c r="S1252" s="45"/>
      <c r="T1252" s="45"/>
    </row>
    <row r="1253" spans="3:20" s="32" customFormat="1">
      <c r="C1253" s="30"/>
      <c r="D1253" s="30"/>
      <c r="E1253" s="29"/>
      <c r="N1253" s="76"/>
      <c r="O1253" s="76"/>
      <c r="P1253" s="76"/>
      <c r="R1253" s="45"/>
      <c r="S1253" s="45"/>
      <c r="T1253" s="45"/>
    </row>
    <row r="1254" spans="3:20" s="32" customFormat="1">
      <c r="C1254" s="30"/>
      <c r="D1254" s="30"/>
      <c r="E1254" s="29"/>
      <c r="N1254" s="76"/>
      <c r="O1254" s="76"/>
      <c r="P1254" s="76"/>
      <c r="R1254" s="45"/>
      <c r="S1254" s="45"/>
      <c r="T1254" s="45"/>
    </row>
    <row r="1255" spans="3:20" s="32" customFormat="1">
      <c r="C1255" s="30"/>
      <c r="D1255" s="30"/>
      <c r="E1255" s="29"/>
      <c r="N1255" s="76"/>
      <c r="O1255" s="76"/>
      <c r="P1255" s="76"/>
      <c r="R1255" s="45"/>
      <c r="S1255" s="45"/>
      <c r="T1255" s="45"/>
    </row>
    <row r="1256" spans="3:20" s="32" customFormat="1">
      <c r="C1256" s="30"/>
      <c r="D1256" s="30"/>
      <c r="E1256" s="29"/>
      <c r="N1256" s="76"/>
      <c r="O1256" s="76"/>
      <c r="P1256" s="76"/>
      <c r="R1256" s="45"/>
      <c r="S1256" s="45"/>
      <c r="T1256" s="45"/>
    </row>
    <row r="1257" spans="3:20" s="32" customFormat="1">
      <c r="C1257" s="30"/>
      <c r="D1257" s="30"/>
      <c r="E1257" s="29"/>
      <c r="N1257" s="76"/>
      <c r="O1257" s="76"/>
      <c r="P1257" s="76"/>
      <c r="R1257" s="45"/>
      <c r="S1257" s="45"/>
      <c r="T1257" s="45"/>
    </row>
    <row r="1258" spans="3:20" s="32" customFormat="1">
      <c r="C1258" s="30"/>
      <c r="D1258" s="30"/>
      <c r="E1258" s="29"/>
      <c r="N1258" s="76"/>
      <c r="O1258" s="76"/>
      <c r="P1258" s="76"/>
      <c r="R1258" s="45"/>
      <c r="S1258" s="45"/>
      <c r="T1258" s="45"/>
    </row>
    <row r="1259" spans="3:20" s="32" customFormat="1">
      <c r="C1259" s="30"/>
      <c r="D1259" s="30"/>
      <c r="E1259" s="29"/>
      <c r="N1259" s="76"/>
      <c r="O1259" s="76"/>
      <c r="P1259" s="76"/>
      <c r="R1259" s="45"/>
      <c r="S1259" s="45"/>
      <c r="T1259" s="45"/>
    </row>
    <row r="1260" spans="3:20" s="32" customFormat="1">
      <c r="C1260" s="30"/>
      <c r="D1260" s="30"/>
      <c r="E1260" s="29"/>
      <c r="N1260" s="76"/>
      <c r="O1260" s="76"/>
      <c r="P1260" s="76"/>
      <c r="R1260" s="45"/>
      <c r="S1260" s="45"/>
      <c r="T1260" s="45"/>
    </row>
    <row r="1261" spans="3:20" s="32" customFormat="1">
      <c r="C1261" s="30"/>
      <c r="D1261" s="30"/>
      <c r="E1261" s="29"/>
      <c r="N1261" s="76"/>
      <c r="O1261" s="76"/>
      <c r="P1261" s="76"/>
      <c r="R1261" s="45"/>
      <c r="S1261" s="45"/>
      <c r="T1261" s="45"/>
    </row>
    <row r="1262" spans="3:20" s="32" customFormat="1">
      <c r="C1262" s="30"/>
      <c r="D1262" s="30"/>
      <c r="E1262" s="29"/>
      <c r="N1262" s="76"/>
      <c r="O1262" s="76"/>
      <c r="P1262" s="76"/>
      <c r="R1262" s="45"/>
      <c r="S1262" s="45"/>
      <c r="T1262" s="45"/>
    </row>
    <row r="1263" spans="3:20" s="32" customFormat="1">
      <c r="C1263" s="30"/>
      <c r="D1263" s="30"/>
      <c r="E1263" s="29"/>
      <c r="N1263" s="76"/>
      <c r="O1263" s="76"/>
      <c r="P1263" s="76"/>
      <c r="R1263" s="45"/>
      <c r="S1263" s="45"/>
      <c r="T1263" s="45"/>
    </row>
    <row r="1264" spans="3:20" s="32" customFormat="1">
      <c r="C1264" s="30"/>
      <c r="D1264" s="30"/>
      <c r="E1264" s="29"/>
      <c r="N1264" s="76"/>
      <c r="O1264" s="76"/>
      <c r="P1264" s="76"/>
      <c r="R1264" s="45"/>
      <c r="S1264" s="45"/>
      <c r="T1264" s="45"/>
    </row>
    <row r="1265" spans="3:20" s="32" customFormat="1">
      <c r="C1265" s="30"/>
      <c r="D1265" s="30"/>
      <c r="E1265" s="29"/>
      <c r="N1265" s="76"/>
      <c r="O1265" s="76"/>
      <c r="P1265" s="76"/>
      <c r="R1265" s="45"/>
      <c r="S1265" s="45"/>
      <c r="T1265" s="45"/>
    </row>
    <row r="1266" spans="3:20" s="32" customFormat="1">
      <c r="C1266" s="30"/>
      <c r="D1266" s="30"/>
      <c r="E1266" s="29"/>
      <c r="N1266" s="76"/>
      <c r="O1266" s="76"/>
      <c r="P1266" s="76"/>
      <c r="R1266" s="45"/>
      <c r="S1266" s="45"/>
      <c r="T1266" s="45"/>
    </row>
    <row r="1267" spans="3:20" s="32" customFormat="1">
      <c r="C1267" s="30"/>
      <c r="D1267" s="30"/>
      <c r="E1267" s="29"/>
      <c r="N1267" s="76"/>
      <c r="O1267" s="76"/>
      <c r="P1267" s="76"/>
      <c r="R1267" s="45"/>
      <c r="S1267" s="45"/>
      <c r="T1267" s="45"/>
    </row>
    <row r="1268" spans="3:20" s="32" customFormat="1">
      <c r="C1268" s="30"/>
      <c r="D1268" s="30"/>
      <c r="E1268" s="29"/>
      <c r="N1268" s="76"/>
      <c r="O1268" s="76"/>
      <c r="P1268" s="76"/>
      <c r="R1268" s="45"/>
      <c r="S1268" s="45"/>
      <c r="T1268" s="45"/>
    </row>
    <row r="1269" spans="3:20" s="32" customFormat="1">
      <c r="C1269" s="30"/>
      <c r="D1269" s="30"/>
      <c r="E1269" s="29"/>
      <c r="N1269" s="76"/>
      <c r="O1269" s="76"/>
      <c r="P1269" s="76"/>
      <c r="R1269" s="45"/>
      <c r="S1269" s="45"/>
      <c r="T1269" s="45"/>
    </row>
    <row r="1270" spans="3:20" s="32" customFormat="1">
      <c r="C1270" s="30"/>
      <c r="D1270" s="30"/>
      <c r="E1270" s="29"/>
      <c r="N1270" s="76"/>
      <c r="O1270" s="76"/>
      <c r="P1270" s="76"/>
      <c r="R1270" s="45"/>
      <c r="S1270" s="45"/>
      <c r="T1270" s="45"/>
    </row>
    <row r="1271" spans="3:20" s="32" customFormat="1">
      <c r="C1271" s="30"/>
      <c r="D1271" s="30"/>
      <c r="E1271" s="29"/>
      <c r="N1271" s="76"/>
      <c r="O1271" s="76"/>
      <c r="P1271" s="76"/>
      <c r="R1271" s="45"/>
      <c r="S1271" s="45"/>
      <c r="T1271" s="45"/>
    </row>
    <row r="1272" spans="3:20" s="32" customFormat="1">
      <c r="C1272" s="30"/>
      <c r="D1272" s="30"/>
      <c r="E1272" s="29"/>
      <c r="N1272" s="76"/>
      <c r="O1272" s="76"/>
      <c r="P1272" s="76"/>
      <c r="R1272" s="45"/>
      <c r="S1272" s="45"/>
      <c r="T1272" s="45"/>
    </row>
    <row r="1273" spans="3:20" s="32" customFormat="1">
      <c r="C1273" s="30"/>
      <c r="D1273" s="30"/>
      <c r="E1273" s="29"/>
      <c r="N1273" s="76"/>
      <c r="O1273" s="76"/>
      <c r="P1273" s="76"/>
      <c r="R1273" s="45"/>
      <c r="S1273" s="45"/>
      <c r="T1273" s="45"/>
    </row>
    <row r="1274" spans="3:20" s="32" customFormat="1">
      <c r="C1274" s="30"/>
      <c r="D1274" s="30"/>
      <c r="E1274" s="29"/>
      <c r="N1274" s="76"/>
      <c r="O1274" s="76"/>
      <c r="P1274" s="76"/>
      <c r="R1274" s="45"/>
      <c r="S1274" s="45"/>
      <c r="T1274" s="45"/>
    </row>
    <row r="1275" spans="3:20" s="32" customFormat="1">
      <c r="C1275" s="30"/>
      <c r="D1275" s="30"/>
      <c r="E1275" s="29"/>
      <c r="N1275" s="76"/>
      <c r="O1275" s="76"/>
      <c r="P1275" s="76"/>
      <c r="R1275" s="45"/>
      <c r="S1275" s="45"/>
      <c r="T1275" s="45"/>
    </row>
    <row r="1276" spans="3:20" s="32" customFormat="1">
      <c r="C1276" s="30"/>
      <c r="D1276" s="30"/>
      <c r="E1276" s="29"/>
      <c r="N1276" s="76"/>
      <c r="O1276" s="76"/>
      <c r="P1276" s="76"/>
      <c r="R1276" s="45"/>
      <c r="S1276" s="45"/>
      <c r="T1276" s="45"/>
    </row>
    <row r="1277" spans="3:20" s="32" customFormat="1">
      <c r="C1277" s="30"/>
      <c r="D1277" s="30"/>
      <c r="E1277" s="29"/>
      <c r="N1277" s="76"/>
      <c r="O1277" s="76"/>
      <c r="P1277" s="76"/>
      <c r="R1277" s="45"/>
      <c r="S1277" s="45"/>
      <c r="T1277" s="45"/>
    </row>
    <row r="1278" spans="3:20" s="32" customFormat="1">
      <c r="C1278" s="30"/>
      <c r="D1278" s="30"/>
      <c r="E1278" s="29"/>
      <c r="N1278" s="76"/>
      <c r="O1278" s="76"/>
      <c r="P1278" s="76"/>
      <c r="R1278" s="45"/>
      <c r="S1278" s="45"/>
      <c r="T1278" s="45"/>
    </row>
    <row r="1279" spans="3:20" s="32" customFormat="1">
      <c r="C1279" s="30"/>
      <c r="D1279" s="30"/>
      <c r="E1279" s="29"/>
      <c r="N1279" s="76"/>
      <c r="O1279" s="76"/>
      <c r="P1279" s="76"/>
      <c r="R1279" s="45"/>
      <c r="S1279" s="45"/>
      <c r="T1279" s="45"/>
    </row>
    <row r="1280" spans="3:20" s="32" customFormat="1">
      <c r="C1280" s="30"/>
      <c r="D1280" s="30"/>
      <c r="E1280" s="29"/>
      <c r="N1280" s="76"/>
      <c r="O1280" s="76"/>
      <c r="P1280" s="76"/>
      <c r="R1280" s="45"/>
      <c r="S1280" s="45"/>
      <c r="T1280" s="45"/>
    </row>
    <row r="1281" spans="3:20" s="32" customFormat="1">
      <c r="C1281" s="30"/>
      <c r="D1281" s="30"/>
      <c r="E1281" s="29"/>
      <c r="N1281" s="76"/>
      <c r="O1281" s="76"/>
      <c r="P1281" s="76"/>
      <c r="R1281" s="45"/>
      <c r="S1281" s="45"/>
      <c r="T1281" s="45"/>
    </row>
    <row r="1282" spans="3:20" s="32" customFormat="1">
      <c r="C1282" s="30"/>
      <c r="D1282" s="30"/>
      <c r="E1282" s="29"/>
      <c r="N1282" s="76"/>
      <c r="O1282" s="76"/>
      <c r="P1282" s="76"/>
      <c r="R1282" s="45"/>
      <c r="S1282" s="45"/>
      <c r="T1282" s="45"/>
    </row>
    <row r="1283" spans="3:20" s="32" customFormat="1">
      <c r="C1283" s="30"/>
      <c r="D1283" s="30"/>
      <c r="E1283" s="29"/>
      <c r="N1283" s="76"/>
      <c r="O1283" s="76"/>
      <c r="P1283" s="76"/>
      <c r="R1283" s="45"/>
      <c r="S1283" s="45"/>
      <c r="T1283" s="45"/>
    </row>
    <row r="1284" spans="3:20" s="32" customFormat="1">
      <c r="C1284" s="30"/>
      <c r="D1284" s="30"/>
      <c r="E1284" s="29"/>
      <c r="N1284" s="76"/>
      <c r="O1284" s="76"/>
      <c r="P1284" s="76"/>
      <c r="R1284" s="45"/>
      <c r="S1284" s="45"/>
      <c r="T1284" s="45"/>
    </row>
    <row r="1285" spans="3:20" s="32" customFormat="1">
      <c r="C1285" s="30"/>
      <c r="D1285" s="30"/>
      <c r="E1285" s="29"/>
      <c r="N1285" s="76"/>
      <c r="O1285" s="76"/>
      <c r="P1285" s="76"/>
      <c r="R1285" s="45"/>
      <c r="S1285" s="45"/>
      <c r="T1285" s="45"/>
    </row>
    <row r="1286" spans="3:20" s="32" customFormat="1">
      <c r="C1286" s="30"/>
      <c r="D1286" s="30"/>
      <c r="E1286" s="29"/>
      <c r="N1286" s="76"/>
      <c r="O1286" s="76"/>
      <c r="P1286" s="76"/>
      <c r="R1286" s="45"/>
      <c r="S1286" s="45"/>
      <c r="T1286" s="45"/>
    </row>
    <row r="1287" spans="3:20" s="32" customFormat="1">
      <c r="C1287" s="30"/>
      <c r="D1287" s="30"/>
      <c r="E1287" s="29"/>
      <c r="N1287" s="76"/>
      <c r="O1287" s="76"/>
      <c r="P1287" s="76"/>
      <c r="R1287" s="45"/>
      <c r="S1287" s="45"/>
      <c r="T1287" s="45"/>
    </row>
    <row r="1288" spans="3:20" s="32" customFormat="1">
      <c r="C1288" s="30"/>
      <c r="D1288" s="30"/>
      <c r="E1288" s="29"/>
      <c r="N1288" s="76"/>
      <c r="O1288" s="76"/>
      <c r="P1288" s="76"/>
      <c r="R1288" s="45"/>
      <c r="S1288" s="45"/>
      <c r="T1288" s="45"/>
    </row>
    <row r="1289" spans="3:20" s="32" customFormat="1">
      <c r="C1289" s="30"/>
      <c r="D1289" s="30"/>
      <c r="E1289" s="29"/>
      <c r="N1289" s="76"/>
      <c r="O1289" s="76"/>
      <c r="P1289" s="76"/>
      <c r="R1289" s="45"/>
      <c r="S1289" s="45"/>
      <c r="T1289" s="45"/>
    </row>
    <row r="1290" spans="3:20" s="32" customFormat="1">
      <c r="C1290" s="30"/>
      <c r="D1290" s="30"/>
      <c r="E1290" s="29"/>
      <c r="N1290" s="76"/>
      <c r="O1290" s="76"/>
      <c r="P1290" s="76"/>
      <c r="R1290" s="45"/>
      <c r="S1290" s="45"/>
      <c r="T1290" s="45"/>
    </row>
    <row r="1291" spans="3:20" s="32" customFormat="1">
      <c r="C1291" s="30"/>
      <c r="D1291" s="30"/>
      <c r="E1291" s="29"/>
      <c r="N1291" s="76"/>
      <c r="O1291" s="76"/>
      <c r="P1291" s="76"/>
      <c r="R1291" s="45"/>
      <c r="S1291" s="45"/>
      <c r="T1291" s="45"/>
    </row>
    <row r="1292" spans="3:20" s="32" customFormat="1">
      <c r="C1292" s="30"/>
      <c r="D1292" s="30"/>
      <c r="E1292" s="29"/>
      <c r="N1292" s="76"/>
      <c r="O1292" s="76"/>
      <c r="P1292" s="76"/>
      <c r="R1292" s="45"/>
      <c r="S1292" s="45"/>
      <c r="T1292" s="45"/>
    </row>
    <row r="1293" spans="3:20" s="32" customFormat="1">
      <c r="C1293" s="30"/>
      <c r="D1293" s="30"/>
      <c r="E1293" s="29"/>
      <c r="N1293" s="76"/>
      <c r="O1293" s="76"/>
      <c r="P1293" s="76"/>
      <c r="R1293" s="45"/>
      <c r="S1293" s="45"/>
      <c r="T1293" s="45"/>
    </row>
    <row r="1294" spans="3:20" s="32" customFormat="1">
      <c r="C1294" s="30"/>
      <c r="D1294" s="30"/>
      <c r="E1294" s="29"/>
      <c r="N1294" s="76"/>
      <c r="O1294" s="76"/>
      <c r="P1294" s="76"/>
      <c r="R1294" s="45"/>
      <c r="S1294" s="45"/>
      <c r="T1294" s="45"/>
    </row>
    <row r="1295" spans="3:20" s="32" customFormat="1">
      <c r="C1295" s="30"/>
      <c r="D1295" s="30"/>
      <c r="E1295" s="29"/>
      <c r="N1295" s="76"/>
      <c r="O1295" s="76"/>
      <c r="P1295" s="76"/>
      <c r="R1295" s="45"/>
      <c r="S1295" s="45"/>
      <c r="T1295" s="45"/>
    </row>
    <row r="1296" spans="3:20" s="32" customFormat="1">
      <c r="C1296" s="30"/>
      <c r="D1296" s="30"/>
      <c r="E1296" s="29"/>
      <c r="N1296" s="76"/>
      <c r="O1296" s="76"/>
      <c r="P1296" s="76"/>
      <c r="R1296" s="45"/>
      <c r="S1296" s="45"/>
      <c r="T1296" s="45"/>
    </row>
    <row r="1297" spans="3:20" s="32" customFormat="1">
      <c r="C1297" s="30"/>
      <c r="D1297" s="30"/>
      <c r="E1297" s="29"/>
      <c r="N1297" s="76"/>
      <c r="O1297" s="76"/>
      <c r="P1297" s="76"/>
      <c r="R1297" s="45"/>
      <c r="S1297" s="45"/>
      <c r="T1297" s="45"/>
    </row>
    <row r="1298" spans="3:20" s="32" customFormat="1">
      <c r="C1298" s="30"/>
      <c r="D1298" s="30"/>
      <c r="E1298" s="29"/>
      <c r="N1298" s="76"/>
      <c r="O1298" s="76"/>
      <c r="P1298" s="76"/>
      <c r="R1298" s="45"/>
      <c r="S1298" s="45"/>
      <c r="T1298" s="45"/>
    </row>
    <row r="1299" spans="3:20" s="32" customFormat="1">
      <c r="C1299" s="30"/>
      <c r="D1299" s="30"/>
      <c r="E1299" s="29"/>
      <c r="N1299" s="76"/>
      <c r="O1299" s="76"/>
      <c r="P1299" s="76"/>
      <c r="R1299" s="45"/>
      <c r="S1299" s="45"/>
      <c r="T1299" s="45"/>
    </row>
    <row r="1300" spans="3:20" s="32" customFormat="1">
      <c r="C1300" s="30"/>
      <c r="D1300" s="30"/>
      <c r="E1300" s="29"/>
      <c r="N1300" s="76"/>
      <c r="O1300" s="76"/>
      <c r="P1300" s="76"/>
      <c r="R1300" s="45"/>
      <c r="S1300" s="45"/>
      <c r="T1300" s="45"/>
    </row>
    <row r="1301" spans="3:20" s="32" customFormat="1">
      <c r="C1301" s="30"/>
      <c r="D1301" s="30"/>
      <c r="E1301" s="29"/>
      <c r="N1301" s="76"/>
      <c r="O1301" s="76"/>
      <c r="P1301" s="76"/>
      <c r="R1301" s="45"/>
      <c r="S1301" s="45"/>
      <c r="T1301" s="45"/>
    </row>
    <row r="1302" spans="3:20" s="32" customFormat="1">
      <c r="C1302" s="30"/>
      <c r="D1302" s="30"/>
      <c r="E1302" s="29"/>
      <c r="N1302" s="76"/>
      <c r="O1302" s="76"/>
      <c r="P1302" s="76"/>
      <c r="R1302" s="45"/>
      <c r="S1302" s="45"/>
      <c r="T1302" s="45"/>
    </row>
    <row r="1303" spans="3:20" s="32" customFormat="1">
      <c r="C1303" s="30"/>
      <c r="D1303" s="30"/>
      <c r="E1303" s="29"/>
      <c r="N1303" s="76"/>
      <c r="O1303" s="76"/>
      <c r="P1303" s="76"/>
      <c r="R1303" s="45"/>
      <c r="S1303" s="45"/>
      <c r="T1303" s="45"/>
    </row>
    <row r="1304" spans="3:20" s="32" customFormat="1">
      <c r="C1304" s="30"/>
      <c r="D1304" s="30"/>
      <c r="E1304" s="29"/>
      <c r="N1304" s="76"/>
      <c r="O1304" s="76"/>
      <c r="P1304" s="76"/>
      <c r="R1304" s="45"/>
      <c r="S1304" s="45"/>
      <c r="T1304" s="45"/>
    </row>
    <row r="1305" spans="3:20" s="32" customFormat="1">
      <c r="C1305" s="30"/>
      <c r="D1305" s="30"/>
      <c r="E1305" s="29"/>
      <c r="N1305" s="76"/>
      <c r="O1305" s="76"/>
      <c r="P1305" s="76"/>
      <c r="R1305" s="45"/>
      <c r="S1305" s="45"/>
      <c r="T1305" s="45"/>
    </row>
    <row r="1306" spans="3:20" s="32" customFormat="1">
      <c r="C1306" s="30"/>
      <c r="D1306" s="30"/>
      <c r="E1306" s="29"/>
      <c r="N1306" s="76"/>
      <c r="O1306" s="76"/>
      <c r="P1306" s="76"/>
      <c r="R1306" s="45"/>
      <c r="S1306" s="45"/>
      <c r="T1306" s="45"/>
    </row>
    <row r="1307" spans="3:20" s="32" customFormat="1">
      <c r="C1307" s="30"/>
      <c r="D1307" s="30"/>
      <c r="E1307" s="29"/>
      <c r="N1307" s="76"/>
      <c r="O1307" s="76"/>
      <c r="P1307" s="76"/>
      <c r="R1307" s="45"/>
      <c r="S1307" s="45"/>
      <c r="T1307" s="45"/>
    </row>
    <row r="1308" spans="3:20" s="32" customFormat="1">
      <c r="C1308" s="30"/>
      <c r="D1308" s="30"/>
      <c r="E1308" s="29"/>
      <c r="N1308" s="76"/>
      <c r="O1308" s="76"/>
      <c r="P1308" s="76"/>
      <c r="R1308" s="45"/>
      <c r="S1308" s="45"/>
      <c r="T1308" s="45"/>
    </row>
    <row r="1309" spans="3:20" s="32" customFormat="1">
      <c r="C1309" s="30"/>
      <c r="D1309" s="30"/>
      <c r="E1309" s="29"/>
      <c r="N1309" s="76"/>
      <c r="O1309" s="76"/>
      <c r="P1309" s="76"/>
      <c r="R1309" s="45"/>
      <c r="S1309" s="45"/>
      <c r="T1309" s="45"/>
    </row>
    <row r="1310" spans="3:20" s="32" customFormat="1">
      <c r="C1310" s="30"/>
      <c r="D1310" s="30"/>
      <c r="E1310" s="29"/>
      <c r="N1310" s="76"/>
      <c r="O1310" s="76"/>
      <c r="P1310" s="76"/>
      <c r="R1310" s="45"/>
      <c r="S1310" s="45"/>
      <c r="T1310" s="45"/>
    </row>
    <row r="1311" spans="3:20" s="32" customFormat="1">
      <c r="C1311" s="30"/>
      <c r="D1311" s="30"/>
      <c r="E1311" s="29"/>
      <c r="N1311" s="76"/>
      <c r="O1311" s="76"/>
      <c r="P1311" s="76"/>
      <c r="R1311" s="45"/>
      <c r="S1311" s="45"/>
      <c r="T1311" s="45"/>
    </row>
    <row r="1312" spans="3:20" s="32" customFormat="1">
      <c r="C1312" s="30"/>
      <c r="D1312" s="30"/>
      <c r="E1312" s="29"/>
      <c r="N1312" s="76"/>
      <c r="O1312" s="76"/>
      <c r="P1312" s="76"/>
      <c r="R1312" s="45"/>
      <c r="S1312" s="45"/>
      <c r="T1312" s="45"/>
    </row>
    <row r="1313" spans="3:20" s="32" customFormat="1">
      <c r="C1313" s="30"/>
      <c r="D1313" s="30"/>
      <c r="E1313" s="29"/>
      <c r="N1313" s="76"/>
      <c r="O1313" s="76"/>
      <c r="P1313" s="76"/>
      <c r="R1313" s="45"/>
      <c r="S1313" s="45"/>
      <c r="T1313" s="45"/>
    </row>
    <row r="1314" spans="3:20" s="32" customFormat="1">
      <c r="C1314" s="30"/>
      <c r="D1314" s="30"/>
      <c r="E1314" s="29"/>
      <c r="N1314" s="76"/>
      <c r="O1314" s="76"/>
      <c r="P1314" s="76"/>
      <c r="R1314" s="45"/>
      <c r="S1314" s="45"/>
      <c r="T1314" s="45"/>
    </row>
    <row r="1315" spans="3:20" s="32" customFormat="1">
      <c r="C1315" s="30"/>
      <c r="D1315" s="30"/>
      <c r="E1315" s="29"/>
      <c r="N1315" s="76"/>
      <c r="O1315" s="76"/>
      <c r="P1315" s="76"/>
      <c r="R1315" s="45"/>
      <c r="S1315" s="45"/>
      <c r="T1315" s="45"/>
    </row>
    <row r="1316" spans="3:20" s="32" customFormat="1">
      <c r="C1316" s="30"/>
      <c r="D1316" s="30"/>
      <c r="E1316" s="29"/>
      <c r="N1316" s="76"/>
      <c r="O1316" s="76"/>
      <c r="P1316" s="76"/>
      <c r="R1316" s="45"/>
      <c r="S1316" s="45"/>
      <c r="T1316" s="45"/>
    </row>
    <row r="1317" spans="3:20" s="32" customFormat="1">
      <c r="C1317" s="30"/>
      <c r="D1317" s="30"/>
      <c r="E1317" s="29"/>
      <c r="N1317" s="76"/>
      <c r="O1317" s="76"/>
      <c r="P1317" s="76"/>
      <c r="R1317" s="45"/>
      <c r="S1317" s="45"/>
      <c r="T1317" s="45"/>
    </row>
    <row r="1318" spans="3:20" s="32" customFormat="1">
      <c r="C1318" s="30"/>
      <c r="D1318" s="30"/>
      <c r="E1318" s="29"/>
      <c r="N1318" s="76"/>
      <c r="O1318" s="76"/>
      <c r="P1318" s="76"/>
      <c r="R1318" s="45"/>
      <c r="S1318" s="45"/>
      <c r="T1318" s="45"/>
    </row>
    <row r="1319" spans="3:20" s="32" customFormat="1">
      <c r="C1319" s="30"/>
      <c r="D1319" s="30"/>
      <c r="E1319" s="29"/>
      <c r="N1319" s="76"/>
      <c r="O1319" s="76"/>
      <c r="P1319" s="76"/>
      <c r="R1319" s="45"/>
      <c r="S1319" s="45"/>
      <c r="T1319" s="45"/>
    </row>
    <row r="1320" spans="3:20" s="32" customFormat="1">
      <c r="C1320" s="30"/>
      <c r="D1320" s="30"/>
      <c r="E1320" s="29"/>
      <c r="N1320" s="76"/>
      <c r="O1320" s="76"/>
      <c r="P1320" s="76"/>
      <c r="R1320" s="45"/>
      <c r="S1320" s="45"/>
      <c r="T1320" s="45"/>
    </row>
    <row r="1321" spans="3:20" s="32" customFormat="1">
      <c r="C1321" s="30"/>
      <c r="D1321" s="30"/>
      <c r="E1321" s="29"/>
      <c r="N1321" s="76"/>
      <c r="O1321" s="76"/>
      <c r="P1321" s="76"/>
      <c r="R1321" s="45"/>
      <c r="S1321" s="45"/>
      <c r="T1321" s="45"/>
    </row>
    <row r="1322" spans="3:20" s="32" customFormat="1">
      <c r="C1322" s="30"/>
      <c r="D1322" s="30"/>
      <c r="E1322" s="29"/>
      <c r="N1322" s="76"/>
      <c r="O1322" s="76"/>
      <c r="P1322" s="76"/>
      <c r="R1322" s="45"/>
      <c r="S1322" s="45"/>
      <c r="T1322" s="45"/>
    </row>
    <row r="1323" spans="3:20" s="32" customFormat="1">
      <c r="C1323" s="30"/>
      <c r="D1323" s="30"/>
      <c r="E1323" s="29"/>
      <c r="N1323" s="76"/>
      <c r="O1323" s="76"/>
      <c r="P1323" s="76"/>
      <c r="R1323" s="45"/>
      <c r="S1323" s="45"/>
      <c r="T1323" s="45"/>
    </row>
    <row r="1324" spans="3:20" s="32" customFormat="1">
      <c r="C1324" s="30"/>
      <c r="D1324" s="30"/>
      <c r="E1324" s="29"/>
      <c r="N1324" s="76"/>
      <c r="O1324" s="76"/>
      <c r="P1324" s="76"/>
      <c r="R1324" s="45"/>
      <c r="S1324" s="45"/>
      <c r="T1324" s="45"/>
    </row>
    <row r="1325" spans="3:20" s="32" customFormat="1">
      <c r="C1325" s="30"/>
      <c r="D1325" s="30"/>
      <c r="E1325" s="29"/>
      <c r="N1325" s="76"/>
      <c r="O1325" s="76"/>
      <c r="P1325" s="76"/>
      <c r="R1325" s="45"/>
      <c r="S1325" s="45"/>
      <c r="T1325" s="45"/>
    </row>
    <row r="1326" spans="3:20" s="32" customFormat="1">
      <c r="C1326" s="30"/>
      <c r="D1326" s="30"/>
      <c r="E1326" s="29"/>
      <c r="N1326" s="76"/>
      <c r="O1326" s="76"/>
      <c r="P1326" s="76"/>
      <c r="R1326" s="45"/>
      <c r="S1326" s="45"/>
      <c r="T1326" s="45"/>
    </row>
    <row r="1327" spans="3:20" s="32" customFormat="1">
      <c r="C1327" s="30"/>
      <c r="D1327" s="30"/>
      <c r="E1327" s="29"/>
      <c r="N1327" s="76"/>
      <c r="O1327" s="76"/>
      <c r="P1327" s="76"/>
      <c r="R1327" s="45"/>
      <c r="S1327" s="45"/>
      <c r="T1327" s="45"/>
    </row>
    <row r="1328" spans="3:20" s="32" customFormat="1">
      <c r="C1328" s="30"/>
      <c r="D1328" s="30"/>
      <c r="E1328" s="29"/>
      <c r="N1328" s="76"/>
      <c r="O1328" s="76"/>
      <c r="P1328" s="76"/>
      <c r="R1328" s="45"/>
      <c r="S1328" s="45"/>
      <c r="T1328" s="45"/>
    </row>
    <row r="1329" spans="3:20" s="32" customFormat="1">
      <c r="C1329" s="30"/>
      <c r="D1329" s="30"/>
      <c r="E1329" s="29"/>
      <c r="N1329" s="76"/>
      <c r="O1329" s="76"/>
      <c r="P1329" s="76"/>
      <c r="R1329" s="45"/>
      <c r="S1329" s="45"/>
      <c r="T1329" s="45"/>
    </row>
    <row r="1330" spans="3:20" s="32" customFormat="1">
      <c r="C1330" s="30"/>
      <c r="D1330" s="30"/>
      <c r="E1330" s="29"/>
      <c r="N1330" s="76"/>
      <c r="O1330" s="76"/>
      <c r="P1330" s="76"/>
      <c r="R1330" s="45"/>
      <c r="S1330" s="45"/>
      <c r="T1330" s="45"/>
    </row>
    <row r="1331" spans="3:20" s="32" customFormat="1">
      <c r="C1331" s="30"/>
      <c r="D1331" s="30"/>
      <c r="E1331" s="29"/>
      <c r="N1331" s="76"/>
      <c r="O1331" s="76"/>
      <c r="P1331" s="76"/>
      <c r="R1331" s="45"/>
      <c r="S1331" s="45"/>
      <c r="T1331" s="45"/>
    </row>
    <row r="1332" spans="3:20" s="32" customFormat="1">
      <c r="C1332" s="30"/>
      <c r="D1332" s="30"/>
      <c r="E1332" s="29"/>
      <c r="N1332" s="76"/>
      <c r="O1332" s="76"/>
      <c r="P1332" s="76"/>
      <c r="R1332" s="45"/>
      <c r="S1332" s="45"/>
      <c r="T1332" s="45"/>
    </row>
    <row r="1333" spans="3:20" s="32" customFormat="1">
      <c r="C1333" s="30"/>
      <c r="D1333" s="30"/>
      <c r="E1333" s="29"/>
      <c r="N1333" s="76"/>
      <c r="O1333" s="76"/>
      <c r="P1333" s="76"/>
      <c r="R1333" s="45"/>
      <c r="S1333" s="45"/>
      <c r="T1333" s="45"/>
    </row>
    <row r="1334" spans="3:20" s="32" customFormat="1">
      <c r="C1334" s="30"/>
      <c r="D1334" s="30"/>
      <c r="E1334" s="29"/>
      <c r="N1334" s="76"/>
      <c r="O1334" s="76"/>
      <c r="P1334" s="76"/>
      <c r="R1334" s="45"/>
      <c r="S1334" s="45"/>
      <c r="T1334" s="45"/>
    </row>
    <row r="1335" spans="3:20" s="32" customFormat="1">
      <c r="C1335" s="30"/>
      <c r="D1335" s="30"/>
      <c r="E1335" s="29"/>
      <c r="N1335" s="76"/>
      <c r="O1335" s="76"/>
      <c r="P1335" s="76"/>
      <c r="R1335" s="45"/>
      <c r="S1335" s="45"/>
      <c r="T1335" s="45"/>
    </row>
    <row r="1336" spans="3:20" s="32" customFormat="1">
      <c r="C1336" s="30"/>
      <c r="D1336" s="30"/>
      <c r="E1336" s="29"/>
      <c r="N1336" s="76"/>
      <c r="O1336" s="76"/>
      <c r="P1336" s="76"/>
      <c r="R1336" s="45"/>
      <c r="S1336" s="45"/>
      <c r="T1336" s="45"/>
    </row>
    <row r="1337" spans="3:20" s="32" customFormat="1">
      <c r="C1337" s="30"/>
      <c r="D1337" s="30"/>
      <c r="E1337" s="29"/>
      <c r="N1337" s="76"/>
      <c r="O1337" s="76"/>
      <c r="P1337" s="76"/>
      <c r="R1337" s="45"/>
      <c r="S1337" s="45"/>
      <c r="T1337" s="45"/>
    </row>
    <row r="1338" spans="3:20" s="32" customFormat="1">
      <c r="C1338" s="30"/>
      <c r="D1338" s="30"/>
      <c r="E1338" s="29"/>
      <c r="N1338" s="76"/>
      <c r="O1338" s="76"/>
      <c r="P1338" s="76"/>
      <c r="R1338" s="45"/>
      <c r="S1338" s="45"/>
      <c r="T1338" s="45"/>
    </row>
    <row r="1339" spans="3:20" s="32" customFormat="1">
      <c r="C1339" s="30"/>
      <c r="D1339" s="30"/>
      <c r="E1339" s="29"/>
      <c r="N1339" s="76"/>
      <c r="O1339" s="76"/>
      <c r="P1339" s="76"/>
      <c r="R1339" s="45"/>
      <c r="S1339" s="45"/>
      <c r="T1339" s="45"/>
    </row>
    <row r="1340" spans="3:20" s="32" customFormat="1">
      <c r="C1340" s="30"/>
      <c r="D1340" s="30"/>
      <c r="E1340" s="29"/>
      <c r="N1340" s="76"/>
      <c r="O1340" s="76"/>
      <c r="P1340" s="76"/>
      <c r="R1340" s="45"/>
      <c r="S1340" s="45"/>
      <c r="T1340" s="45"/>
    </row>
    <row r="1341" spans="3:20" s="32" customFormat="1">
      <c r="C1341" s="30"/>
      <c r="D1341" s="30"/>
      <c r="E1341" s="29"/>
      <c r="N1341" s="76"/>
      <c r="O1341" s="76"/>
      <c r="P1341" s="76"/>
      <c r="R1341" s="45"/>
      <c r="S1341" s="45"/>
      <c r="T1341" s="45"/>
    </row>
    <row r="1342" spans="3:20" s="32" customFormat="1">
      <c r="C1342" s="30"/>
      <c r="D1342" s="30"/>
      <c r="E1342" s="29"/>
      <c r="N1342" s="76"/>
      <c r="O1342" s="76"/>
      <c r="P1342" s="76"/>
      <c r="R1342" s="45"/>
      <c r="S1342" s="45"/>
      <c r="T1342" s="45"/>
    </row>
    <row r="1343" spans="3:20" s="32" customFormat="1">
      <c r="C1343" s="30"/>
      <c r="D1343" s="30"/>
      <c r="E1343" s="29"/>
      <c r="N1343" s="76"/>
      <c r="O1343" s="76"/>
      <c r="P1343" s="76"/>
      <c r="R1343" s="45"/>
      <c r="S1343" s="45"/>
      <c r="T1343" s="45"/>
    </row>
    <row r="1344" spans="3:20" s="32" customFormat="1">
      <c r="C1344" s="30"/>
      <c r="D1344" s="30"/>
      <c r="E1344" s="29"/>
      <c r="N1344" s="76"/>
      <c r="O1344" s="76"/>
      <c r="P1344" s="76"/>
      <c r="R1344" s="45"/>
      <c r="S1344" s="45"/>
      <c r="T1344" s="45"/>
    </row>
    <row r="1345" spans="3:20" s="32" customFormat="1">
      <c r="C1345" s="30"/>
      <c r="D1345" s="30"/>
      <c r="E1345" s="29"/>
      <c r="N1345" s="76"/>
      <c r="O1345" s="76"/>
      <c r="P1345" s="76"/>
      <c r="R1345" s="45"/>
      <c r="S1345" s="45"/>
      <c r="T1345" s="45"/>
    </row>
    <row r="1346" spans="3:20" s="32" customFormat="1">
      <c r="C1346" s="30"/>
      <c r="D1346" s="30"/>
      <c r="E1346" s="29"/>
      <c r="N1346" s="76"/>
      <c r="O1346" s="76"/>
      <c r="P1346" s="76"/>
      <c r="R1346" s="45"/>
      <c r="S1346" s="45"/>
      <c r="T1346" s="45"/>
    </row>
    <row r="1347" spans="3:20" s="32" customFormat="1">
      <c r="C1347" s="30"/>
      <c r="D1347" s="30"/>
      <c r="E1347" s="29"/>
      <c r="N1347" s="76"/>
      <c r="O1347" s="76"/>
      <c r="P1347" s="76"/>
      <c r="R1347" s="45"/>
      <c r="S1347" s="45"/>
      <c r="T1347" s="45"/>
    </row>
    <row r="1348" spans="3:20" s="32" customFormat="1">
      <c r="C1348" s="30"/>
      <c r="D1348" s="30"/>
      <c r="E1348" s="29"/>
      <c r="N1348" s="76"/>
      <c r="O1348" s="76"/>
      <c r="P1348" s="76"/>
      <c r="R1348" s="45"/>
      <c r="S1348" s="45"/>
      <c r="T1348" s="45"/>
    </row>
    <row r="1349" spans="3:20" s="32" customFormat="1">
      <c r="C1349" s="30"/>
      <c r="D1349" s="30"/>
      <c r="E1349" s="29"/>
      <c r="N1349" s="76"/>
      <c r="O1349" s="76"/>
      <c r="P1349" s="76"/>
      <c r="R1349" s="45"/>
      <c r="S1349" s="45"/>
      <c r="T1349" s="45"/>
    </row>
    <row r="1350" spans="3:20" s="32" customFormat="1">
      <c r="C1350" s="30"/>
      <c r="D1350" s="30"/>
      <c r="E1350" s="29"/>
      <c r="N1350" s="76"/>
      <c r="O1350" s="76"/>
      <c r="P1350" s="76"/>
      <c r="R1350" s="45"/>
      <c r="S1350" s="45"/>
      <c r="T1350" s="45"/>
    </row>
    <row r="1351" spans="3:20" s="32" customFormat="1">
      <c r="C1351" s="30"/>
      <c r="D1351" s="30"/>
      <c r="E1351" s="29"/>
      <c r="N1351" s="76"/>
      <c r="O1351" s="76"/>
      <c r="P1351" s="76"/>
      <c r="R1351" s="45"/>
      <c r="S1351" s="45"/>
      <c r="T1351" s="45"/>
    </row>
    <row r="1352" spans="3:20" s="32" customFormat="1">
      <c r="C1352" s="30"/>
      <c r="D1352" s="30"/>
      <c r="E1352" s="29"/>
      <c r="N1352" s="76"/>
      <c r="O1352" s="76"/>
      <c r="P1352" s="76"/>
      <c r="R1352" s="45"/>
      <c r="S1352" s="45"/>
      <c r="T1352" s="45"/>
    </row>
    <row r="1353" spans="3:20" s="32" customFormat="1">
      <c r="C1353" s="30"/>
      <c r="D1353" s="30"/>
      <c r="E1353" s="29"/>
      <c r="N1353" s="76"/>
      <c r="O1353" s="76"/>
      <c r="P1353" s="76"/>
      <c r="R1353" s="45"/>
      <c r="S1353" s="45"/>
      <c r="T1353" s="45"/>
    </row>
    <row r="1354" spans="3:20" s="32" customFormat="1">
      <c r="C1354" s="30"/>
      <c r="D1354" s="30"/>
      <c r="E1354" s="29"/>
      <c r="N1354" s="76"/>
      <c r="O1354" s="76"/>
      <c r="P1354" s="76"/>
      <c r="R1354" s="45"/>
      <c r="S1354" s="45"/>
      <c r="T1354" s="45"/>
    </row>
    <row r="1355" spans="3:20" s="32" customFormat="1">
      <c r="C1355" s="30"/>
      <c r="D1355" s="30"/>
      <c r="E1355" s="29"/>
      <c r="N1355" s="76"/>
      <c r="O1355" s="76"/>
      <c r="P1355" s="76"/>
      <c r="R1355" s="45"/>
      <c r="S1355" s="45"/>
      <c r="T1355" s="45"/>
    </row>
    <row r="1356" spans="3:20" s="32" customFormat="1">
      <c r="C1356" s="30"/>
      <c r="D1356" s="30"/>
      <c r="E1356" s="29"/>
      <c r="N1356" s="76"/>
      <c r="O1356" s="76"/>
      <c r="P1356" s="76"/>
      <c r="R1356" s="45"/>
      <c r="S1356" s="45"/>
      <c r="T1356" s="45"/>
    </row>
    <row r="1357" spans="3:20" s="32" customFormat="1">
      <c r="C1357" s="30"/>
      <c r="D1357" s="30"/>
      <c r="E1357" s="29"/>
      <c r="N1357" s="76"/>
      <c r="O1357" s="76"/>
      <c r="P1357" s="76"/>
      <c r="R1357" s="45"/>
      <c r="S1357" s="45"/>
      <c r="T1357" s="45"/>
    </row>
    <row r="1358" spans="3:20" s="32" customFormat="1">
      <c r="C1358" s="30"/>
      <c r="D1358" s="30"/>
      <c r="E1358" s="29"/>
      <c r="N1358" s="76"/>
      <c r="O1358" s="76"/>
      <c r="P1358" s="76"/>
      <c r="R1358" s="45"/>
      <c r="S1358" s="45"/>
      <c r="T1358" s="45"/>
    </row>
    <row r="1359" spans="3:20" s="32" customFormat="1">
      <c r="C1359" s="30"/>
      <c r="D1359" s="30"/>
      <c r="E1359" s="29"/>
      <c r="N1359" s="76"/>
      <c r="O1359" s="76"/>
      <c r="P1359" s="76"/>
      <c r="R1359" s="45"/>
      <c r="S1359" s="45"/>
      <c r="T1359" s="45"/>
    </row>
    <row r="1360" spans="3:20" s="32" customFormat="1">
      <c r="C1360" s="30"/>
      <c r="D1360" s="30"/>
      <c r="E1360" s="29"/>
      <c r="N1360" s="76"/>
      <c r="O1360" s="76"/>
      <c r="P1360" s="76"/>
      <c r="R1360" s="45"/>
      <c r="S1360" s="45"/>
      <c r="T1360" s="45"/>
    </row>
    <row r="1361" spans="3:20" s="32" customFormat="1">
      <c r="C1361" s="30"/>
      <c r="D1361" s="30"/>
      <c r="E1361" s="29"/>
      <c r="N1361" s="76"/>
      <c r="O1361" s="76"/>
      <c r="P1361" s="76"/>
      <c r="R1361" s="45"/>
      <c r="S1361" s="45"/>
      <c r="T1361" s="45"/>
    </row>
    <row r="1362" spans="3:20" s="32" customFormat="1">
      <c r="C1362" s="30"/>
      <c r="D1362" s="30"/>
      <c r="E1362" s="29"/>
      <c r="N1362" s="76"/>
      <c r="O1362" s="76"/>
      <c r="P1362" s="76"/>
      <c r="R1362" s="45"/>
      <c r="S1362" s="45"/>
      <c r="T1362" s="45"/>
    </row>
    <row r="1363" spans="3:20" s="32" customFormat="1">
      <c r="C1363" s="30"/>
      <c r="D1363" s="30"/>
      <c r="E1363" s="29"/>
      <c r="N1363" s="76"/>
      <c r="O1363" s="76"/>
      <c r="P1363" s="76"/>
      <c r="R1363" s="45"/>
      <c r="S1363" s="45"/>
      <c r="T1363" s="45"/>
    </row>
    <row r="1364" spans="3:20" s="32" customFormat="1">
      <c r="C1364" s="30"/>
      <c r="D1364" s="30"/>
      <c r="E1364" s="29"/>
      <c r="N1364" s="76"/>
      <c r="O1364" s="76"/>
      <c r="P1364" s="76"/>
      <c r="R1364" s="45"/>
      <c r="S1364" s="45"/>
      <c r="T1364" s="45"/>
    </row>
    <row r="1365" spans="3:20" s="32" customFormat="1">
      <c r="C1365" s="30"/>
      <c r="D1365" s="30"/>
      <c r="E1365" s="29"/>
      <c r="N1365" s="76"/>
      <c r="O1365" s="76"/>
      <c r="P1365" s="76"/>
      <c r="R1365" s="45"/>
      <c r="S1365" s="45"/>
      <c r="T1365" s="45"/>
    </row>
    <row r="1366" spans="3:20" s="32" customFormat="1">
      <c r="C1366" s="30"/>
      <c r="D1366" s="30"/>
      <c r="E1366" s="29"/>
      <c r="N1366" s="76"/>
      <c r="O1366" s="76"/>
      <c r="P1366" s="76"/>
      <c r="R1366" s="45"/>
      <c r="S1366" s="45"/>
      <c r="T1366" s="45"/>
    </row>
    <row r="1367" spans="3:20" s="32" customFormat="1">
      <c r="C1367" s="30"/>
      <c r="D1367" s="30"/>
      <c r="E1367" s="29"/>
      <c r="N1367" s="76"/>
      <c r="O1367" s="76"/>
      <c r="P1367" s="76"/>
      <c r="R1367" s="45"/>
      <c r="S1367" s="45"/>
      <c r="T1367" s="45"/>
    </row>
    <row r="1368" spans="3:20" s="32" customFormat="1">
      <c r="C1368" s="30"/>
      <c r="D1368" s="30"/>
      <c r="E1368" s="29"/>
      <c r="N1368" s="76"/>
      <c r="O1368" s="76"/>
      <c r="P1368" s="76"/>
      <c r="R1368" s="45"/>
      <c r="S1368" s="45"/>
      <c r="T1368" s="45"/>
    </row>
    <row r="1369" spans="3:20" s="32" customFormat="1">
      <c r="C1369" s="30"/>
      <c r="D1369" s="30"/>
      <c r="E1369" s="29"/>
      <c r="N1369" s="76"/>
      <c r="O1369" s="76"/>
      <c r="P1369" s="76"/>
      <c r="R1369" s="45"/>
      <c r="S1369" s="45"/>
      <c r="T1369" s="45"/>
    </row>
    <row r="1370" spans="3:20" s="32" customFormat="1">
      <c r="C1370" s="30"/>
      <c r="D1370" s="30"/>
      <c r="E1370" s="29"/>
      <c r="N1370" s="76"/>
      <c r="O1370" s="76"/>
      <c r="P1370" s="76"/>
      <c r="R1370" s="45"/>
      <c r="S1370" s="45"/>
      <c r="T1370" s="45"/>
    </row>
    <row r="1371" spans="3:20" s="32" customFormat="1">
      <c r="C1371" s="30"/>
      <c r="D1371" s="30"/>
      <c r="E1371" s="29"/>
      <c r="N1371" s="76"/>
      <c r="O1371" s="76"/>
      <c r="P1371" s="76"/>
      <c r="R1371" s="45"/>
      <c r="S1371" s="45"/>
      <c r="T1371" s="45"/>
    </row>
    <row r="1372" spans="3:20" s="32" customFormat="1">
      <c r="C1372" s="30"/>
      <c r="D1372" s="30"/>
      <c r="E1372" s="29"/>
      <c r="N1372" s="76"/>
      <c r="O1372" s="76"/>
      <c r="P1372" s="76"/>
      <c r="R1372" s="45"/>
      <c r="S1372" s="45"/>
      <c r="T1372" s="45"/>
    </row>
    <row r="1373" spans="3:20" s="32" customFormat="1">
      <c r="C1373" s="30"/>
      <c r="D1373" s="30"/>
      <c r="E1373" s="29"/>
      <c r="N1373" s="76"/>
      <c r="O1373" s="76"/>
      <c r="P1373" s="76"/>
      <c r="R1373" s="45"/>
      <c r="S1373" s="45"/>
      <c r="T1373" s="45"/>
    </row>
    <row r="1374" spans="3:20" s="32" customFormat="1">
      <c r="C1374" s="30"/>
      <c r="D1374" s="30"/>
      <c r="E1374" s="29"/>
      <c r="N1374" s="76"/>
      <c r="O1374" s="76"/>
      <c r="P1374" s="76"/>
      <c r="R1374" s="45"/>
      <c r="S1374" s="45"/>
      <c r="T1374" s="45"/>
    </row>
    <row r="1375" spans="3:20" s="32" customFormat="1">
      <c r="C1375" s="30"/>
      <c r="D1375" s="30"/>
      <c r="E1375" s="29"/>
      <c r="N1375" s="76"/>
      <c r="O1375" s="76"/>
      <c r="P1375" s="76"/>
      <c r="R1375" s="45"/>
      <c r="S1375" s="45"/>
      <c r="T1375" s="45"/>
    </row>
    <row r="1376" spans="3:20" s="32" customFormat="1">
      <c r="C1376" s="30"/>
      <c r="D1376" s="30"/>
      <c r="E1376" s="29"/>
      <c r="N1376" s="76"/>
      <c r="O1376" s="76"/>
      <c r="P1376" s="76"/>
      <c r="R1376" s="45"/>
      <c r="S1376" s="45"/>
      <c r="T1376" s="45"/>
    </row>
    <row r="1377" spans="3:20" s="32" customFormat="1">
      <c r="C1377" s="30"/>
      <c r="D1377" s="30"/>
      <c r="E1377" s="29"/>
      <c r="N1377" s="76"/>
      <c r="O1377" s="76"/>
      <c r="P1377" s="76"/>
      <c r="R1377" s="45"/>
      <c r="S1377" s="45"/>
      <c r="T1377" s="45"/>
    </row>
    <row r="1378" spans="3:20" s="32" customFormat="1">
      <c r="C1378" s="30"/>
      <c r="D1378" s="30"/>
      <c r="E1378" s="29"/>
      <c r="N1378" s="76"/>
      <c r="O1378" s="76"/>
      <c r="P1378" s="76"/>
      <c r="R1378" s="45"/>
      <c r="S1378" s="45"/>
      <c r="T1378" s="45"/>
    </row>
    <row r="1379" spans="3:20" s="32" customFormat="1">
      <c r="C1379" s="30"/>
      <c r="D1379" s="30"/>
      <c r="E1379" s="29"/>
      <c r="N1379" s="76"/>
      <c r="O1379" s="76"/>
      <c r="P1379" s="76"/>
      <c r="R1379" s="45"/>
      <c r="S1379" s="45"/>
      <c r="T1379" s="45"/>
    </row>
    <row r="1380" spans="3:20" s="32" customFormat="1">
      <c r="C1380" s="30"/>
      <c r="D1380" s="30"/>
      <c r="E1380" s="29"/>
      <c r="N1380" s="76"/>
      <c r="O1380" s="76"/>
      <c r="P1380" s="76"/>
      <c r="R1380" s="45"/>
      <c r="S1380" s="45"/>
      <c r="T1380" s="45"/>
    </row>
    <row r="1381" spans="3:20" s="32" customFormat="1">
      <c r="C1381" s="30"/>
      <c r="D1381" s="30"/>
      <c r="E1381" s="29"/>
      <c r="N1381" s="76"/>
      <c r="O1381" s="76"/>
      <c r="P1381" s="76"/>
      <c r="R1381" s="45"/>
      <c r="S1381" s="45"/>
      <c r="T1381" s="45"/>
    </row>
    <row r="1382" spans="3:20" s="32" customFormat="1">
      <c r="C1382" s="30"/>
      <c r="D1382" s="30"/>
      <c r="E1382" s="29"/>
      <c r="N1382" s="76"/>
      <c r="O1382" s="76"/>
      <c r="P1382" s="76"/>
      <c r="R1382" s="45"/>
      <c r="S1382" s="45"/>
      <c r="T1382" s="45"/>
    </row>
    <row r="1383" spans="3:20" s="32" customFormat="1">
      <c r="C1383" s="30"/>
      <c r="D1383" s="30"/>
      <c r="E1383" s="29"/>
      <c r="N1383" s="76"/>
      <c r="O1383" s="76"/>
      <c r="P1383" s="76"/>
      <c r="R1383" s="45"/>
      <c r="S1383" s="45"/>
      <c r="T1383" s="45"/>
    </row>
    <row r="1384" spans="3:20" s="32" customFormat="1">
      <c r="C1384" s="30"/>
      <c r="D1384" s="30"/>
      <c r="E1384" s="29"/>
      <c r="N1384" s="76"/>
      <c r="O1384" s="76"/>
      <c r="P1384" s="76"/>
      <c r="R1384" s="45"/>
      <c r="S1384" s="45"/>
      <c r="T1384" s="45"/>
    </row>
    <row r="1385" spans="3:20" s="32" customFormat="1">
      <c r="C1385" s="30"/>
      <c r="D1385" s="30"/>
      <c r="E1385" s="29"/>
      <c r="N1385" s="76"/>
      <c r="O1385" s="76"/>
      <c r="P1385" s="76"/>
      <c r="R1385" s="45"/>
      <c r="S1385" s="45"/>
      <c r="T1385" s="45"/>
    </row>
    <row r="1386" spans="3:20" s="32" customFormat="1">
      <c r="C1386" s="30"/>
      <c r="D1386" s="30"/>
      <c r="E1386" s="29"/>
      <c r="N1386" s="76"/>
      <c r="O1386" s="76"/>
      <c r="P1386" s="76"/>
      <c r="R1386" s="45"/>
      <c r="S1386" s="45"/>
      <c r="T1386" s="45"/>
    </row>
    <row r="1387" spans="3:20" s="32" customFormat="1">
      <c r="C1387" s="30"/>
      <c r="D1387" s="30"/>
      <c r="E1387" s="29"/>
      <c r="N1387" s="76"/>
      <c r="O1387" s="76"/>
      <c r="P1387" s="76"/>
      <c r="R1387" s="45"/>
      <c r="S1387" s="45"/>
      <c r="T1387" s="45"/>
    </row>
    <row r="1388" spans="3:20" s="32" customFormat="1">
      <c r="C1388" s="30"/>
      <c r="D1388" s="30"/>
      <c r="E1388" s="29"/>
      <c r="N1388" s="76"/>
      <c r="O1388" s="76"/>
      <c r="P1388" s="76"/>
      <c r="R1388" s="45"/>
      <c r="S1388" s="45"/>
      <c r="T1388" s="45"/>
    </row>
    <row r="1389" spans="3:20" s="32" customFormat="1">
      <c r="C1389" s="30"/>
      <c r="D1389" s="30"/>
      <c r="E1389" s="29"/>
      <c r="N1389" s="76"/>
      <c r="O1389" s="76"/>
      <c r="P1389" s="76"/>
      <c r="R1389" s="45"/>
      <c r="S1389" s="45"/>
      <c r="T1389" s="45"/>
    </row>
    <row r="1390" spans="3:20" s="32" customFormat="1">
      <c r="C1390" s="30"/>
      <c r="D1390" s="30"/>
      <c r="E1390" s="29"/>
      <c r="N1390" s="76"/>
      <c r="O1390" s="76"/>
      <c r="P1390" s="76"/>
      <c r="R1390" s="45"/>
      <c r="S1390" s="45"/>
      <c r="T1390" s="45"/>
    </row>
    <row r="1391" spans="3:20" s="32" customFormat="1">
      <c r="C1391" s="30"/>
      <c r="D1391" s="30"/>
      <c r="E1391" s="29"/>
      <c r="N1391" s="76"/>
      <c r="O1391" s="76"/>
      <c r="P1391" s="76"/>
      <c r="R1391" s="45"/>
      <c r="S1391" s="45"/>
      <c r="T1391" s="45"/>
    </row>
    <row r="1392" spans="3:20" s="32" customFormat="1">
      <c r="C1392" s="30"/>
      <c r="D1392" s="30"/>
      <c r="E1392" s="29"/>
      <c r="N1392" s="76"/>
      <c r="O1392" s="76"/>
      <c r="P1392" s="76"/>
      <c r="R1392" s="45"/>
      <c r="S1392" s="45"/>
      <c r="T1392" s="45"/>
    </row>
    <row r="1393" spans="3:20" s="32" customFormat="1">
      <c r="C1393" s="30"/>
      <c r="D1393" s="30"/>
      <c r="E1393" s="29"/>
      <c r="N1393" s="76"/>
      <c r="O1393" s="76"/>
      <c r="P1393" s="76"/>
      <c r="R1393" s="45"/>
      <c r="S1393" s="45"/>
      <c r="T1393" s="45"/>
    </row>
    <row r="1394" spans="3:20" s="32" customFormat="1">
      <c r="C1394" s="30"/>
      <c r="D1394" s="30"/>
      <c r="E1394" s="29"/>
      <c r="N1394" s="76"/>
      <c r="O1394" s="76"/>
      <c r="P1394" s="76"/>
      <c r="R1394" s="45"/>
      <c r="S1394" s="45"/>
      <c r="T1394" s="45"/>
    </row>
    <row r="1395" spans="3:20" s="32" customFormat="1">
      <c r="C1395" s="30"/>
      <c r="D1395" s="30"/>
      <c r="E1395" s="29"/>
      <c r="N1395" s="76"/>
      <c r="O1395" s="76"/>
      <c r="P1395" s="76"/>
      <c r="R1395" s="45"/>
      <c r="S1395" s="45"/>
      <c r="T1395" s="45"/>
    </row>
    <row r="1396" spans="3:20" s="32" customFormat="1">
      <c r="C1396" s="30"/>
      <c r="D1396" s="30"/>
      <c r="E1396" s="29"/>
      <c r="N1396" s="76"/>
      <c r="O1396" s="76"/>
      <c r="P1396" s="76"/>
      <c r="R1396" s="45"/>
      <c r="S1396" s="45"/>
      <c r="T1396" s="45"/>
    </row>
    <row r="1397" spans="3:20" s="32" customFormat="1">
      <c r="C1397" s="30"/>
      <c r="D1397" s="30"/>
      <c r="E1397" s="29"/>
      <c r="N1397" s="76"/>
      <c r="O1397" s="76"/>
      <c r="P1397" s="76"/>
      <c r="R1397" s="45"/>
      <c r="S1397" s="45"/>
      <c r="T1397" s="45"/>
    </row>
    <row r="1398" spans="3:20" s="32" customFormat="1">
      <c r="C1398" s="30"/>
      <c r="D1398" s="30"/>
      <c r="E1398" s="29"/>
      <c r="N1398" s="76"/>
      <c r="O1398" s="76"/>
      <c r="P1398" s="76"/>
      <c r="R1398" s="45"/>
      <c r="S1398" s="45"/>
      <c r="T1398" s="45"/>
    </row>
    <row r="1399" spans="3:20" s="32" customFormat="1">
      <c r="C1399" s="30"/>
      <c r="D1399" s="30"/>
      <c r="E1399" s="29"/>
      <c r="N1399" s="76"/>
      <c r="O1399" s="76"/>
      <c r="P1399" s="76"/>
      <c r="R1399" s="45"/>
      <c r="S1399" s="45"/>
      <c r="T1399" s="45"/>
    </row>
    <row r="1400" spans="3:20" s="32" customFormat="1">
      <c r="C1400" s="30"/>
      <c r="D1400" s="30"/>
      <c r="E1400" s="29"/>
      <c r="N1400" s="76"/>
      <c r="O1400" s="76"/>
      <c r="P1400" s="76"/>
      <c r="R1400" s="45"/>
      <c r="S1400" s="45"/>
      <c r="T1400" s="45"/>
    </row>
    <row r="1401" spans="3:20" s="32" customFormat="1">
      <c r="C1401" s="30"/>
      <c r="D1401" s="30"/>
      <c r="E1401" s="29"/>
      <c r="N1401" s="76"/>
      <c r="O1401" s="76"/>
      <c r="P1401" s="76"/>
      <c r="R1401" s="45"/>
      <c r="S1401" s="45"/>
      <c r="T1401" s="45"/>
    </row>
    <row r="1402" spans="3:20" s="32" customFormat="1">
      <c r="C1402" s="30"/>
      <c r="D1402" s="30"/>
      <c r="E1402" s="29"/>
      <c r="N1402" s="76"/>
      <c r="O1402" s="76"/>
      <c r="P1402" s="76"/>
      <c r="R1402" s="45"/>
      <c r="S1402" s="45"/>
      <c r="T1402" s="45"/>
    </row>
    <row r="1403" spans="3:20" s="32" customFormat="1">
      <c r="C1403" s="30"/>
      <c r="D1403" s="30"/>
      <c r="E1403" s="29"/>
      <c r="N1403" s="76"/>
      <c r="O1403" s="76"/>
      <c r="P1403" s="76"/>
      <c r="R1403" s="45"/>
      <c r="S1403" s="45"/>
      <c r="T1403" s="45"/>
    </row>
    <row r="1404" spans="3:20" s="32" customFormat="1">
      <c r="C1404" s="30"/>
      <c r="D1404" s="30"/>
      <c r="E1404" s="29"/>
      <c r="N1404" s="76"/>
      <c r="O1404" s="76"/>
      <c r="P1404" s="76"/>
      <c r="R1404" s="45"/>
      <c r="S1404" s="45"/>
      <c r="T1404" s="45"/>
    </row>
    <row r="1405" spans="3:20" s="32" customFormat="1">
      <c r="C1405" s="30"/>
      <c r="D1405" s="30"/>
      <c r="E1405" s="29"/>
      <c r="N1405" s="76"/>
      <c r="O1405" s="76"/>
      <c r="P1405" s="76"/>
      <c r="R1405" s="45"/>
      <c r="S1405" s="45"/>
      <c r="T1405" s="45"/>
    </row>
    <row r="1406" spans="3:20" s="32" customFormat="1">
      <c r="C1406" s="30"/>
      <c r="D1406" s="30"/>
      <c r="E1406" s="29"/>
      <c r="N1406" s="76"/>
      <c r="O1406" s="76"/>
      <c r="P1406" s="76"/>
      <c r="R1406" s="45"/>
      <c r="S1406" s="45"/>
      <c r="T1406" s="45"/>
    </row>
    <row r="1407" spans="3:20" s="32" customFormat="1">
      <c r="C1407" s="30"/>
      <c r="D1407" s="30"/>
      <c r="E1407" s="29"/>
      <c r="N1407" s="76"/>
      <c r="O1407" s="76"/>
      <c r="P1407" s="76"/>
      <c r="R1407" s="45"/>
      <c r="S1407" s="45"/>
      <c r="T1407" s="45"/>
    </row>
    <row r="1408" spans="3:20" s="32" customFormat="1">
      <c r="C1408" s="30"/>
      <c r="D1408" s="30"/>
      <c r="E1408" s="29"/>
      <c r="N1408" s="76"/>
      <c r="O1408" s="76"/>
      <c r="P1408" s="76"/>
      <c r="R1408" s="45"/>
      <c r="S1408" s="45"/>
      <c r="T1408" s="45"/>
    </row>
    <row r="1409" spans="3:20" s="32" customFormat="1">
      <c r="C1409" s="30"/>
      <c r="D1409" s="30"/>
      <c r="E1409" s="29"/>
      <c r="N1409" s="76"/>
      <c r="O1409" s="76"/>
      <c r="P1409" s="76"/>
      <c r="R1409" s="45"/>
      <c r="S1409" s="45"/>
      <c r="T1409" s="45"/>
    </row>
    <row r="1410" spans="3:20" s="32" customFormat="1">
      <c r="C1410" s="30"/>
      <c r="D1410" s="30"/>
      <c r="E1410" s="29"/>
      <c r="N1410" s="76"/>
      <c r="O1410" s="76"/>
      <c r="P1410" s="76"/>
      <c r="R1410" s="45"/>
      <c r="S1410" s="45"/>
      <c r="T1410" s="45"/>
    </row>
    <row r="1411" spans="3:20" s="32" customFormat="1">
      <c r="C1411" s="30"/>
      <c r="D1411" s="30"/>
      <c r="E1411" s="29"/>
      <c r="N1411" s="76"/>
      <c r="O1411" s="76"/>
      <c r="P1411" s="76"/>
      <c r="R1411" s="45"/>
      <c r="S1411" s="45"/>
      <c r="T1411" s="45"/>
    </row>
    <row r="1412" spans="3:20" s="32" customFormat="1">
      <c r="C1412" s="30"/>
      <c r="D1412" s="30"/>
      <c r="E1412" s="29"/>
      <c r="N1412" s="76"/>
      <c r="O1412" s="76"/>
      <c r="P1412" s="76"/>
      <c r="R1412" s="45"/>
      <c r="S1412" s="45"/>
      <c r="T1412" s="45"/>
    </row>
    <row r="1413" spans="3:20" s="32" customFormat="1">
      <c r="C1413" s="30"/>
      <c r="D1413" s="30"/>
      <c r="E1413" s="29"/>
      <c r="N1413" s="76"/>
      <c r="O1413" s="76"/>
      <c r="P1413" s="76"/>
      <c r="R1413" s="45"/>
      <c r="S1413" s="45"/>
      <c r="T1413" s="45"/>
    </row>
    <row r="1414" spans="3:20" s="32" customFormat="1">
      <c r="C1414" s="30"/>
      <c r="D1414" s="30"/>
      <c r="E1414" s="29"/>
      <c r="N1414" s="76"/>
      <c r="O1414" s="76"/>
      <c r="P1414" s="76"/>
      <c r="R1414" s="45"/>
      <c r="S1414" s="45"/>
      <c r="T1414" s="45"/>
    </row>
    <row r="1415" spans="3:20" s="32" customFormat="1">
      <c r="C1415" s="30"/>
      <c r="D1415" s="30"/>
      <c r="E1415" s="29"/>
      <c r="N1415" s="76"/>
      <c r="O1415" s="76"/>
      <c r="P1415" s="76"/>
      <c r="R1415" s="45"/>
      <c r="S1415" s="45"/>
      <c r="T1415" s="45"/>
    </row>
    <row r="1416" spans="3:20" s="32" customFormat="1">
      <c r="C1416" s="30"/>
      <c r="D1416" s="30"/>
      <c r="E1416" s="29"/>
      <c r="N1416" s="76"/>
      <c r="O1416" s="76"/>
      <c r="P1416" s="76"/>
      <c r="R1416" s="45"/>
      <c r="S1416" s="45"/>
      <c r="T1416" s="45"/>
    </row>
    <row r="1417" spans="3:20" s="32" customFormat="1">
      <c r="C1417" s="30"/>
      <c r="D1417" s="30"/>
      <c r="E1417" s="29"/>
      <c r="N1417" s="76"/>
      <c r="O1417" s="76"/>
      <c r="P1417" s="76"/>
      <c r="R1417" s="45"/>
      <c r="S1417" s="45"/>
      <c r="T1417" s="45"/>
    </row>
    <row r="1418" spans="3:20" s="32" customFormat="1">
      <c r="C1418" s="30"/>
      <c r="D1418" s="30"/>
      <c r="E1418" s="29"/>
      <c r="N1418" s="76"/>
      <c r="O1418" s="76"/>
      <c r="P1418" s="76"/>
      <c r="R1418" s="45"/>
      <c r="S1418" s="45"/>
      <c r="T1418" s="45"/>
    </row>
    <row r="1419" spans="3:20" s="32" customFormat="1">
      <c r="C1419" s="30"/>
      <c r="D1419" s="30"/>
      <c r="E1419" s="29"/>
      <c r="N1419" s="76"/>
      <c r="O1419" s="76"/>
      <c r="P1419" s="76"/>
      <c r="R1419" s="45"/>
      <c r="S1419" s="45"/>
      <c r="T1419" s="45"/>
    </row>
    <row r="1420" spans="3:20" s="32" customFormat="1">
      <c r="C1420" s="30"/>
      <c r="D1420" s="30"/>
      <c r="E1420" s="29"/>
      <c r="N1420" s="76"/>
      <c r="O1420" s="76"/>
      <c r="P1420" s="76"/>
      <c r="R1420" s="45"/>
      <c r="S1420" s="45"/>
      <c r="T1420" s="45"/>
    </row>
    <row r="1421" spans="3:20" s="32" customFormat="1">
      <c r="C1421" s="30"/>
      <c r="D1421" s="30"/>
      <c r="E1421" s="29"/>
      <c r="N1421" s="76"/>
      <c r="O1421" s="76"/>
      <c r="P1421" s="76"/>
      <c r="R1421" s="45"/>
      <c r="S1421" s="45"/>
      <c r="T1421" s="45"/>
    </row>
    <row r="1422" spans="3:20" s="32" customFormat="1">
      <c r="C1422" s="30"/>
      <c r="D1422" s="30"/>
      <c r="E1422" s="29"/>
      <c r="N1422" s="76"/>
      <c r="O1422" s="76"/>
      <c r="P1422" s="76"/>
      <c r="R1422" s="45"/>
      <c r="S1422" s="45"/>
      <c r="T1422" s="45"/>
    </row>
    <row r="1423" spans="3:20" s="32" customFormat="1">
      <c r="C1423" s="30"/>
      <c r="D1423" s="30"/>
      <c r="E1423" s="29"/>
      <c r="N1423" s="76"/>
      <c r="O1423" s="76"/>
      <c r="P1423" s="76"/>
      <c r="R1423" s="45"/>
      <c r="S1423" s="45"/>
      <c r="T1423" s="45"/>
    </row>
    <row r="1424" spans="3:20" s="32" customFormat="1">
      <c r="C1424" s="30"/>
      <c r="D1424" s="30"/>
      <c r="E1424" s="29"/>
      <c r="N1424" s="76"/>
      <c r="O1424" s="76"/>
      <c r="P1424" s="76"/>
      <c r="R1424" s="45"/>
      <c r="S1424" s="45"/>
      <c r="T1424" s="45"/>
    </row>
    <row r="1425" spans="3:20" s="32" customFormat="1">
      <c r="C1425" s="30"/>
      <c r="D1425" s="30"/>
      <c r="E1425" s="29"/>
      <c r="N1425" s="76"/>
      <c r="O1425" s="76"/>
      <c r="P1425" s="76"/>
      <c r="R1425" s="45"/>
      <c r="S1425" s="45"/>
      <c r="T1425" s="45"/>
    </row>
    <row r="1426" spans="3:20" s="32" customFormat="1">
      <c r="C1426" s="30"/>
      <c r="D1426" s="30"/>
      <c r="E1426" s="29"/>
      <c r="N1426" s="76"/>
      <c r="O1426" s="76"/>
      <c r="P1426" s="76"/>
      <c r="R1426" s="45"/>
      <c r="S1426" s="45"/>
      <c r="T1426" s="45"/>
    </row>
    <row r="1427" spans="3:20" s="32" customFormat="1">
      <c r="C1427" s="30"/>
      <c r="D1427" s="30"/>
      <c r="E1427" s="29"/>
      <c r="N1427" s="76"/>
      <c r="O1427" s="76"/>
      <c r="P1427" s="76"/>
      <c r="R1427" s="45"/>
      <c r="S1427" s="45"/>
      <c r="T1427" s="45"/>
    </row>
    <row r="1428" spans="3:20" s="32" customFormat="1">
      <c r="C1428" s="30"/>
      <c r="D1428" s="30"/>
      <c r="E1428" s="29"/>
      <c r="N1428" s="76"/>
      <c r="O1428" s="76"/>
      <c r="P1428" s="76"/>
      <c r="R1428" s="45"/>
      <c r="S1428" s="45"/>
      <c r="T1428" s="45"/>
    </row>
    <row r="1429" spans="3:20" s="32" customFormat="1">
      <c r="C1429" s="30"/>
      <c r="D1429" s="30"/>
      <c r="E1429" s="29"/>
      <c r="N1429" s="76"/>
      <c r="O1429" s="76"/>
      <c r="P1429" s="76"/>
      <c r="R1429" s="45"/>
      <c r="S1429" s="45"/>
      <c r="T1429" s="45"/>
    </row>
    <row r="1430" spans="3:20" s="32" customFormat="1">
      <c r="C1430" s="30"/>
      <c r="D1430" s="30"/>
      <c r="E1430" s="29"/>
      <c r="N1430" s="76"/>
      <c r="O1430" s="76"/>
      <c r="P1430" s="76"/>
      <c r="R1430" s="45"/>
      <c r="S1430" s="45"/>
      <c r="T1430" s="45"/>
    </row>
    <row r="1431" spans="3:20" s="32" customFormat="1">
      <c r="C1431" s="30"/>
      <c r="D1431" s="30"/>
      <c r="E1431" s="29"/>
      <c r="N1431" s="76"/>
      <c r="O1431" s="76"/>
      <c r="P1431" s="76"/>
      <c r="R1431" s="45"/>
      <c r="S1431" s="45"/>
      <c r="T1431" s="45"/>
    </row>
    <row r="1432" spans="3:20" s="32" customFormat="1">
      <c r="C1432" s="30"/>
      <c r="D1432" s="30"/>
      <c r="E1432" s="29"/>
      <c r="N1432" s="76"/>
      <c r="O1432" s="76"/>
      <c r="P1432" s="76"/>
      <c r="R1432" s="45"/>
      <c r="S1432" s="45"/>
      <c r="T1432" s="45"/>
    </row>
    <row r="1433" spans="3:20" s="32" customFormat="1">
      <c r="C1433" s="30"/>
      <c r="D1433" s="30"/>
      <c r="E1433" s="29"/>
      <c r="N1433" s="76"/>
      <c r="O1433" s="76"/>
      <c r="P1433" s="76"/>
      <c r="R1433" s="45"/>
      <c r="S1433" s="45"/>
      <c r="T1433" s="45"/>
    </row>
    <row r="1434" spans="3:20" s="32" customFormat="1">
      <c r="C1434" s="30"/>
      <c r="D1434" s="30"/>
      <c r="E1434" s="29"/>
      <c r="N1434" s="76"/>
      <c r="O1434" s="76"/>
      <c r="P1434" s="76"/>
      <c r="R1434" s="45"/>
      <c r="S1434" s="45"/>
      <c r="T1434" s="45"/>
    </row>
    <row r="1435" spans="3:20" s="32" customFormat="1">
      <c r="C1435" s="30"/>
      <c r="D1435" s="30"/>
      <c r="E1435" s="29"/>
      <c r="N1435" s="76"/>
      <c r="O1435" s="76"/>
      <c r="P1435" s="76"/>
      <c r="R1435" s="45"/>
      <c r="S1435" s="45"/>
      <c r="T1435" s="45"/>
    </row>
    <row r="1436" spans="3:20" s="32" customFormat="1">
      <c r="C1436" s="30"/>
      <c r="D1436" s="30"/>
      <c r="E1436" s="29"/>
      <c r="N1436" s="76"/>
      <c r="O1436" s="76"/>
      <c r="P1436" s="76"/>
      <c r="R1436" s="45"/>
      <c r="S1436" s="45"/>
      <c r="T1436" s="45"/>
    </row>
    <row r="1437" spans="3:20" s="32" customFormat="1">
      <c r="C1437" s="30"/>
      <c r="D1437" s="30"/>
      <c r="E1437" s="29"/>
      <c r="N1437" s="76"/>
      <c r="O1437" s="76"/>
      <c r="P1437" s="76"/>
      <c r="R1437" s="45"/>
      <c r="S1437" s="45"/>
      <c r="T1437" s="45"/>
    </row>
    <row r="1438" spans="3:20" s="32" customFormat="1">
      <c r="C1438" s="30"/>
      <c r="D1438" s="30"/>
      <c r="E1438" s="29"/>
      <c r="N1438" s="76"/>
      <c r="O1438" s="76"/>
      <c r="P1438" s="76"/>
      <c r="R1438" s="45"/>
      <c r="S1438" s="45"/>
      <c r="T1438" s="45"/>
    </row>
    <row r="1439" spans="3:20" s="32" customFormat="1">
      <c r="C1439" s="30"/>
      <c r="D1439" s="30"/>
      <c r="E1439" s="29"/>
      <c r="N1439" s="76"/>
      <c r="O1439" s="76"/>
      <c r="P1439" s="76"/>
      <c r="R1439" s="45"/>
      <c r="S1439" s="45"/>
      <c r="T1439" s="45"/>
    </row>
    <row r="1440" spans="3:20" s="32" customFormat="1">
      <c r="C1440" s="30"/>
      <c r="D1440" s="30"/>
      <c r="E1440" s="29"/>
      <c r="N1440" s="76"/>
      <c r="O1440" s="76"/>
      <c r="P1440" s="76"/>
      <c r="R1440" s="45"/>
      <c r="S1440" s="45"/>
      <c r="T1440" s="45"/>
    </row>
    <row r="1441" spans="3:20" s="32" customFormat="1">
      <c r="C1441" s="30"/>
      <c r="D1441" s="30"/>
      <c r="E1441" s="29"/>
      <c r="N1441" s="76"/>
      <c r="O1441" s="76"/>
      <c r="P1441" s="76"/>
      <c r="R1441" s="45"/>
      <c r="S1441" s="45"/>
      <c r="T1441" s="45"/>
    </row>
    <row r="1442" spans="3:20" s="32" customFormat="1">
      <c r="C1442" s="30"/>
      <c r="D1442" s="30"/>
      <c r="E1442" s="29"/>
      <c r="N1442" s="76"/>
      <c r="O1442" s="76"/>
      <c r="P1442" s="76"/>
      <c r="R1442" s="45"/>
      <c r="S1442" s="45"/>
      <c r="T1442" s="45"/>
    </row>
    <row r="1443" spans="3:20" s="32" customFormat="1">
      <c r="C1443" s="30"/>
      <c r="D1443" s="30"/>
      <c r="E1443" s="29"/>
      <c r="N1443" s="76"/>
      <c r="O1443" s="76"/>
      <c r="P1443" s="76"/>
      <c r="R1443" s="45"/>
      <c r="S1443" s="45"/>
      <c r="T1443" s="45"/>
    </row>
    <row r="1444" spans="3:20" s="32" customFormat="1">
      <c r="C1444" s="30"/>
      <c r="D1444" s="30"/>
      <c r="E1444" s="29"/>
      <c r="N1444" s="76"/>
      <c r="O1444" s="76"/>
      <c r="P1444" s="76"/>
      <c r="R1444" s="45"/>
      <c r="S1444" s="45"/>
      <c r="T1444" s="45"/>
    </row>
    <row r="1445" spans="3:20" s="32" customFormat="1">
      <c r="C1445" s="30"/>
      <c r="D1445" s="30"/>
      <c r="E1445" s="29"/>
      <c r="N1445" s="76"/>
      <c r="O1445" s="76"/>
      <c r="P1445" s="76"/>
      <c r="R1445" s="45"/>
      <c r="S1445" s="45"/>
      <c r="T1445" s="45"/>
    </row>
    <row r="1446" spans="3:20" s="32" customFormat="1">
      <c r="C1446" s="30"/>
      <c r="D1446" s="30"/>
      <c r="E1446" s="29"/>
      <c r="N1446" s="76"/>
      <c r="O1446" s="76"/>
      <c r="P1446" s="76"/>
      <c r="R1446" s="45"/>
      <c r="S1446" s="45"/>
      <c r="T1446" s="45"/>
    </row>
    <row r="1447" spans="3:20" s="32" customFormat="1">
      <c r="C1447" s="30"/>
      <c r="D1447" s="30"/>
      <c r="E1447" s="29"/>
      <c r="N1447" s="76"/>
      <c r="O1447" s="76"/>
      <c r="P1447" s="76"/>
      <c r="R1447" s="45"/>
      <c r="S1447" s="45"/>
      <c r="T1447" s="45"/>
    </row>
    <row r="1448" spans="3:20" s="32" customFormat="1">
      <c r="C1448" s="30"/>
      <c r="D1448" s="30"/>
      <c r="E1448" s="29"/>
      <c r="N1448" s="76"/>
      <c r="O1448" s="76"/>
      <c r="P1448" s="76"/>
      <c r="R1448" s="45"/>
      <c r="S1448" s="45"/>
      <c r="T1448" s="45"/>
    </row>
    <row r="1449" spans="3:20" s="32" customFormat="1">
      <c r="C1449" s="30"/>
      <c r="D1449" s="30"/>
      <c r="E1449" s="29"/>
      <c r="N1449" s="76"/>
      <c r="O1449" s="76"/>
      <c r="P1449" s="76"/>
      <c r="R1449" s="45"/>
      <c r="S1449" s="45"/>
      <c r="T1449" s="45"/>
    </row>
    <row r="1450" spans="3:20" s="32" customFormat="1">
      <c r="C1450" s="30"/>
      <c r="D1450" s="30"/>
      <c r="E1450" s="29"/>
      <c r="N1450" s="76"/>
      <c r="O1450" s="76"/>
      <c r="P1450" s="76"/>
      <c r="R1450" s="45"/>
      <c r="S1450" s="45"/>
      <c r="T1450" s="45"/>
    </row>
    <row r="1451" spans="3:20" s="32" customFormat="1">
      <c r="C1451" s="30"/>
      <c r="D1451" s="30"/>
      <c r="E1451" s="29"/>
      <c r="N1451" s="76"/>
      <c r="O1451" s="76"/>
      <c r="P1451" s="76"/>
      <c r="R1451" s="45"/>
      <c r="S1451" s="45"/>
      <c r="T1451" s="45"/>
    </row>
    <row r="1452" spans="3:20" s="32" customFormat="1">
      <c r="C1452" s="30"/>
      <c r="D1452" s="30"/>
      <c r="E1452" s="29"/>
      <c r="N1452" s="76"/>
      <c r="O1452" s="76"/>
      <c r="P1452" s="76"/>
      <c r="R1452" s="45"/>
      <c r="S1452" s="45"/>
      <c r="T1452" s="45"/>
    </row>
    <row r="1453" spans="3:20" s="32" customFormat="1">
      <c r="C1453" s="30"/>
      <c r="D1453" s="30"/>
      <c r="E1453" s="29"/>
      <c r="N1453" s="76"/>
      <c r="O1453" s="76"/>
      <c r="P1453" s="76"/>
      <c r="R1453" s="45"/>
      <c r="S1453" s="45"/>
      <c r="T1453" s="45"/>
    </row>
    <row r="1454" spans="3:20" s="32" customFormat="1">
      <c r="C1454" s="30"/>
      <c r="D1454" s="30"/>
      <c r="E1454" s="29"/>
      <c r="N1454" s="76"/>
      <c r="O1454" s="76"/>
      <c r="P1454" s="76"/>
      <c r="R1454" s="45"/>
      <c r="S1454" s="45"/>
      <c r="T1454" s="45"/>
    </row>
    <row r="1455" spans="3:20" s="32" customFormat="1">
      <c r="C1455" s="30"/>
      <c r="D1455" s="30"/>
      <c r="E1455" s="29"/>
      <c r="N1455" s="76"/>
      <c r="O1455" s="76"/>
      <c r="P1455" s="76"/>
      <c r="R1455" s="45"/>
      <c r="S1455" s="45"/>
      <c r="T1455" s="45"/>
    </row>
    <row r="1456" spans="3:20" s="32" customFormat="1">
      <c r="C1456" s="30"/>
      <c r="D1456" s="30"/>
      <c r="E1456" s="29"/>
      <c r="N1456" s="76"/>
      <c r="O1456" s="76"/>
      <c r="P1456" s="76"/>
      <c r="R1456" s="45"/>
      <c r="S1456" s="45"/>
      <c r="T1456" s="45"/>
    </row>
    <row r="1457" spans="3:20" s="32" customFormat="1">
      <c r="C1457" s="30"/>
      <c r="D1457" s="30"/>
      <c r="E1457" s="29"/>
      <c r="N1457" s="76"/>
      <c r="O1457" s="76"/>
      <c r="P1457" s="76"/>
      <c r="R1457" s="45"/>
      <c r="S1457" s="45"/>
      <c r="T1457" s="45"/>
    </row>
    <row r="1458" spans="3:20" s="32" customFormat="1">
      <c r="C1458" s="30"/>
      <c r="D1458" s="30"/>
      <c r="E1458" s="29"/>
      <c r="N1458" s="76"/>
      <c r="O1458" s="76"/>
      <c r="P1458" s="76"/>
      <c r="R1458" s="45"/>
      <c r="S1458" s="45"/>
      <c r="T1458" s="45"/>
    </row>
    <row r="1459" spans="3:20" s="32" customFormat="1">
      <c r="C1459" s="30"/>
      <c r="D1459" s="30"/>
      <c r="E1459" s="29"/>
      <c r="N1459" s="76"/>
      <c r="O1459" s="76"/>
      <c r="P1459" s="76"/>
      <c r="R1459" s="45"/>
      <c r="S1459" s="45"/>
      <c r="T1459" s="45"/>
    </row>
    <row r="1460" spans="3:20" s="32" customFormat="1">
      <c r="C1460" s="30"/>
      <c r="D1460" s="30"/>
      <c r="E1460" s="29"/>
      <c r="N1460" s="76"/>
      <c r="O1460" s="76"/>
      <c r="P1460" s="76"/>
      <c r="R1460" s="45"/>
      <c r="S1460" s="45"/>
      <c r="T1460" s="45"/>
    </row>
    <row r="1461" spans="3:20" s="32" customFormat="1">
      <c r="C1461" s="30"/>
      <c r="D1461" s="30"/>
      <c r="E1461" s="29"/>
      <c r="N1461" s="76"/>
      <c r="O1461" s="76"/>
      <c r="P1461" s="76"/>
      <c r="R1461" s="45"/>
      <c r="S1461" s="45"/>
      <c r="T1461" s="45"/>
    </row>
    <row r="1462" spans="3:20" s="32" customFormat="1">
      <c r="C1462" s="30"/>
      <c r="D1462" s="30"/>
      <c r="E1462" s="29"/>
      <c r="N1462" s="76"/>
      <c r="O1462" s="76"/>
      <c r="P1462" s="76"/>
      <c r="R1462" s="45"/>
      <c r="S1462" s="45"/>
      <c r="T1462" s="45"/>
    </row>
    <row r="1463" spans="3:20" s="32" customFormat="1">
      <c r="C1463" s="30"/>
      <c r="D1463" s="30"/>
      <c r="E1463" s="29"/>
      <c r="N1463" s="76"/>
      <c r="O1463" s="76"/>
      <c r="P1463" s="76"/>
      <c r="R1463" s="45"/>
      <c r="S1463" s="45"/>
      <c r="T1463" s="45"/>
    </row>
    <row r="1464" spans="3:20" s="32" customFormat="1">
      <c r="C1464" s="30"/>
      <c r="D1464" s="30"/>
      <c r="E1464" s="29"/>
      <c r="N1464" s="76"/>
      <c r="O1464" s="76"/>
      <c r="P1464" s="76"/>
      <c r="R1464" s="45"/>
      <c r="S1464" s="45"/>
      <c r="T1464" s="45"/>
    </row>
    <row r="1465" spans="3:20" s="32" customFormat="1">
      <c r="C1465" s="30"/>
      <c r="D1465" s="30"/>
      <c r="E1465" s="29"/>
      <c r="N1465" s="76"/>
      <c r="O1465" s="76"/>
      <c r="P1465" s="76"/>
      <c r="R1465" s="45"/>
      <c r="S1465" s="45"/>
      <c r="T1465" s="45"/>
    </row>
    <row r="1466" spans="3:20" s="32" customFormat="1">
      <c r="C1466" s="30"/>
      <c r="D1466" s="30"/>
      <c r="E1466" s="29"/>
      <c r="N1466" s="76"/>
      <c r="O1466" s="76"/>
      <c r="P1466" s="76"/>
      <c r="R1466" s="45"/>
      <c r="S1466" s="45"/>
      <c r="T1466" s="45"/>
    </row>
    <row r="1467" spans="3:20" s="32" customFormat="1">
      <c r="C1467" s="30"/>
      <c r="D1467" s="30"/>
      <c r="E1467" s="29"/>
      <c r="N1467" s="76"/>
      <c r="O1467" s="76"/>
      <c r="P1467" s="76"/>
      <c r="R1467" s="45"/>
      <c r="S1467" s="45"/>
      <c r="T1467" s="45"/>
    </row>
    <row r="1468" spans="3:20" s="32" customFormat="1">
      <c r="C1468" s="30"/>
      <c r="D1468" s="30"/>
      <c r="E1468" s="29"/>
      <c r="N1468" s="76"/>
      <c r="O1468" s="76"/>
      <c r="P1468" s="76"/>
      <c r="R1468" s="45"/>
      <c r="S1468" s="45"/>
      <c r="T1468" s="45"/>
    </row>
    <row r="1469" spans="3:20" s="32" customFormat="1">
      <c r="C1469" s="30"/>
      <c r="D1469" s="30"/>
      <c r="E1469" s="29"/>
      <c r="N1469" s="76"/>
      <c r="O1469" s="76"/>
      <c r="P1469" s="76"/>
      <c r="R1469" s="45"/>
      <c r="S1469" s="45"/>
      <c r="T1469" s="45"/>
    </row>
    <row r="1470" spans="3:20" s="32" customFormat="1">
      <c r="C1470" s="30"/>
      <c r="D1470" s="30"/>
      <c r="E1470" s="29"/>
      <c r="N1470" s="76"/>
      <c r="O1470" s="76"/>
      <c r="P1470" s="76"/>
      <c r="R1470" s="45"/>
      <c r="S1470" s="45"/>
      <c r="T1470" s="45"/>
    </row>
    <row r="1471" spans="3:20" s="32" customFormat="1">
      <c r="C1471" s="30"/>
      <c r="D1471" s="30"/>
      <c r="E1471" s="29"/>
      <c r="N1471" s="76"/>
      <c r="O1471" s="76"/>
      <c r="P1471" s="76"/>
      <c r="R1471" s="45"/>
      <c r="S1471" s="45"/>
      <c r="T1471" s="45"/>
    </row>
    <row r="1472" spans="3:20" s="32" customFormat="1">
      <c r="C1472" s="30"/>
      <c r="D1472" s="30"/>
      <c r="E1472" s="29"/>
      <c r="N1472" s="76"/>
      <c r="O1472" s="76"/>
      <c r="P1472" s="76"/>
      <c r="R1472" s="45"/>
      <c r="S1472" s="45"/>
      <c r="T1472" s="45"/>
    </row>
    <row r="1473" spans="3:20" s="32" customFormat="1">
      <c r="C1473" s="30"/>
      <c r="D1473" s="30"/>
      <c r="E1473" s="29"/>
      <c r="N1473" s="76"/>
      <c r="O1473" s="76"/>
      <c r="P1473" s="76"/>
      <c r="R1473" s="45"/>
      <c r="S1473" s="45"/>
      <c r="T1473" s="45"/>
    </row>
    <row r="1474" spans="3:20" s="32" customFormat="1">
      <c r="C1474" s="30"/>
      <c r="D1474" s="30"/>
      <c r="E1474" s="29"/>
      <c r="N1474" s="76"/>
      <c r="O1474" s="76"/>
      <c r="P1474" s="76"/>
      <c r="R1474" s="45"/>
      <c r="S1474" s="45"/>
      <c r="T1474" s="45"/>
    </row>
    <row r="1475" spans="3:20" s="32" customFormat="1">
      <c r="C1475" s="30"/>
      <c r="D1475" s="30"/>
      <c r="E1475" s="29"/>
      <c r="N1475" s="76"/>
      <c r="O1475" s="76"/>
      <c r="P1475" s="76"/>
      <c r="R1475" s="45"/>
      <c r="S1475" s="45"/>
      <c r="T1475" s="45"/>
    </row>
    <row r="1476" spans="3:20" s="32" customFormat="1">
      <c r="C1476" s="30"/>
      <c r="D1476" s="30"/>
      <c r="E1476" s="29"/>
      <c r="N1476" s="76"/>
      <c r="O1476" s="76"/>
      <c r="P1476" s="76"/>
      <c r="R1476" s="45"/>
      <c r="S1476" s="45"/>
      <c r="T1476" s="45"/>
    </row>
    <row r="1477" spans="3:20" s="32" customFormat="1">
      <c r="C1477" s="30"/>
      <c r="D1477" s="30"/>
      <c r="E1477" s="29"/>
      <c r="N1477" s="76"/>
      <c r="O1477" s="76"/>
      <c r="P1477" s="76"/>
      <c r="R1477" s="45"/>
      <c r="S1477" s="45"/>
      <c r="T1477" s="45"/>
    </row>
    <row r="1478" spans="3:20" s="32" customFormat="1">
      <c r="C1478" s="30"/>
      <c r="D1478" s="30"/>
      <c r="E1478" s="29"/>
      <c r="N1478" s="76"/>
      <c r="O1478" s="76"/>
      <c r="P1478" s="76"/>
      <c r="R1478" s="45"/>
      <c r="S1478" s="45"/>
      <c r="T1478" s="45"/>
    </row>
    <row r="1479" spans="3:20" s="32" customFormat="1">
      <c r="C1479" s="30"/>
      <c r="D1479" s="30"/>
      <c r="E1479" s="29"/>
      <c r="N1479" s="76"/>
      <c r="O1479" s="76"/>
      <c r="P1479" s="76"/>
      <c r="R1479" s="45"/>
      <c r="S1479" s="45"/>
      <c r="T1479" s="45"/>
    </row>
    <row r="1480" spans="3:20" s="32" customFormat="1">
      <c r="C1480" s="30"/>
      <c r="D1480" s="30"/>
      <c r="E1480" s="29"/>
      <c r="N1480" s="76"/>
      <c r="O1480" s="76"/>
      <c r="P1480" s="76"/>
      <c r="R1480" s="45"/>
      <c r="S1480" s="45"/>
      <c r="T1480" s="45"/>
    </row>
    <row r="1481" spans="3:20" s="32" customFormat="1">
      <c r="C1481" s="30"/>
      <c r="D1481" s="30"/>
      <c r="E1481" s="29"/>
      <c r="N1481" s="76"/>
      <c r="O1481" s="76"/>
      <c r="P1481" s="76"/>
      <c r="R1481" s="45"/>
      <c r="S1481" s="45"/>
      <c r="T1481" s="45"/>
    </row>
    <row r="1482" spans="3:20" s="32" customFormat="1">
      <c r="C1482" s="30"/>
      <c r="D1482" s="30"/>
      <c r="E1482" s="29"/>
      <c r="N1482" s="76"/>
      <c r="O1482" s="76"/>
      <c r="P1482" s="76"/>
      <c r="R1482" s="45"/>
      <c r="S1482" s="45"/>
      <c r="T1482" s="45"/>
    </row>
    <row r="1483" spans="3:20" s="32" customFormat="1">
      <c r="C1483" s="30"/>
      <c r="D1483" s="30"/>
      <c r="E1483" s="29"/>
      <c r="N1483" s="76"/>
      <c r="O1483" s="76"/>
      <c r="P1483" s="76"/>
      <c r="R1483" s="45"/>
      <c r="S1483" s="45"/>
      <c r="T1483" s="45"/>
    </row>
    <row r="1484" spans="3:20" s="32" customFormat="1">
      <c r="C1484" s="30"/>
      <c r="D1484" s="30"/>
      <c r="E1484" s="29"/>
      <c r="N1484" s="76"/>
      <c r="O1484" s="76"/>
      <c r="P1484" s="76"/>
      <c r="R1484" s="45"/>
      <c r="S1484" s="45"/>
      <c r="T1484" s="45"/>
    </row>
    <row r="1485" spans="3:20" s="32" customFormat="1">
      <c r="C1485" s="30"/>
      <c r="D1485" s="30"/>
      <c r="E1485" s="29"/>
      <c r="N1485" s="76"/>
      <c r="O1485" s="76"/>
      <c r="P1485" s="76"/>
      <c r="R1485" s="45"/>
      <c r="S1485" s="45"/>
      <c r="T1485" s="45"/>
    </row>
    <row r="1486" spans="3:20" s="32" customFormat="1">
      <c r="C1486" s="30"/>
      <c r="D1486" s="30"/>
      <c r="E1486" s="29"/>
      <c r="N1486" s="76"/>
      <c r="O1486" s="76"/>
      <c r="P1486" s="76"/>
      <c r="R1486" s="45"/>
      <c r="S1486" s="45"/>
      <c r="T1486" s="45"/>
    </row>
    <row r="1487" spans="3:20" s="32" customFormat="1">
      <c r="C1487" s="30"/>
      <c r="D1487" s="30"/>
      <c r="E1487" s="29"/>
      <c r="N1487" s="76"/>
      <c r="O1487" s="76"/>
      <c r="P1487" s="76"/>
      <c r="R1487" s="45"/>
      <c r="S1487" s="45"/>
      <c r="T1487" s="45"/>
    </row>
    <row r="1488" spans="3:20" s="32" customFormat="1">
      <c r="C1488" s="30"/>
      <c r="D1488" s="30"/>
      <c r="E1488" s="29"/>
      <c r="N1488" s="76"/>
      <c r="O1488" s="76"/>
      <c r="P1488" s="76"/>
      <c r="R1488" s="45"/>
      <c r="S1488" s="45"/>
      <c r="T1488" s="45"/>
    </row>
    <row r="1489" spans="3:20" s="32" customFormat="1">
      <c r="C1489" s="30"/>
      <c r="D1489" s="30"/>
      <c r="E1489" s="29"/>
      <c r="N1489" s="76"/>
      <c r="O1489" s="76"/>
      <c r="P1489" s="76"/>
      <c r="R1489" s="45"/>
      <c r="S1489" s="45"/>
      <c r="T1489" s="45"/>
    </row>
    <row r="1490" spans="3:20" s="32" customFormat="1">
      <c r="C1490" s="30"/>
      <c r="D1490" s="30"/>
      <c r="E1490" s="29"/>
      <c r="N1490" s="76"/>
      <c r="O1490" s="76"/>
      <c r="P1490" s="76"/>
      <c r="R1490" s="45"/>
      <c r="S1490" s="45"/>
      <c r="T1490" s="45"/>
    </row>
    <row r="1491" spans="3:20" s="32" customFormat="1">
      <c r="C1491" s="30"/>
      <c r="D1491" s="30"/>
      <c r="E1491" s="29"/>
      <c r="N1491" s="76"/>
      <c r="O1491" s="76"/>
      <c r="P1491" s="76"/>
      <c r="R1491" s="45"/>
      <c r="S1491" s="45"/>
      <c r="T1491" s="45"/>
    </row>
    <row r="1492" spans="3:20" s="32" customFormat="1">
      <c r="C1492" s="30"/>
      <c r="D1492" s="30"/>
      <c r="E1492" s="29"/>
      <c r="N1492" s="76"/>
      <c r="O1492" s="76"/>
      <c r="P1492" s="76"/>
      <c r="R1492" s="45"/>
      <c r="S1492" s="45"/>
      <c r="T1492" s="45"/>
    </row>
    <row r="1493" spans="3:20" s="32" customFormat="1">
      <c r="C1493" s="30"/>
      <c r="D1493" s="30"/>
      <c r="E1493" s="29"/>
      <c r="N1493" s="76"/>
      <c r="O1493" s="76"/>
      <c r="P1493" s="76"/>
      <c r="R1493" s="45"/>
      <c r="S1493" s="45"/>
      <c r="T1493" s="45"/>
    </row>
    <row r="1494" spans="3:20" s="32" customFormat="1">
      <c r="C1494" s="30"/>
      <c r="D1494" s="30"/>
      <c r="E1494" s="29"/>
      <c r="N1494" s="76"/>
      <c r="O1494" s="76"/>
      <c r="P1494" s="76"/>
      <c r="R1494" s="45"/>
      <c r="S1494" s="45"/>
      <c r="T1494" s="45"/>
    </row>
    <row r="1495" spans="3:20" s="32" customFormat="1">
      <c r="C1495" s="30"/>
      <c r="D1495" s="30"/>
      <c r="E1495" s="29"/>
      <c r="N1495" s="76"/>
      <c r="O1495" s="76"/>
      <c r="P1495" s="76"/>
      <c r="R1495" s="45"/>
      <c r="S1495" s="45"/>
      <c r="T1495" s="45"/>
    </row>
    <row r="1496" spans="3:20" s="32" customFormat="1">
      <c r="C1496" s="30"/>
      <c r="D1496" s="30"/>
      <c r="E1496" s="29"/>
      <c r="N1496" s="76"/>
      <c r="O1496" s="76"/>
      <c r="P1496" s="76"/>
      <c r="R1496" s="45"/>
      <c r="S1496" s="45"/>
      <c r="T1496" s="45"/>
    </row>
    <row r="1497" spans="3:20" s="32" customFormat="1">
      <c r="C1497" s="30"/>
      <c r="D1497" s="30"/>
      <c r="E1497" s="29"/>
      <c r="N1497" s="76"/>
      <c r="O1497" s="76"/>
      <c r="P1497" s="76"/>
      <c r="R1497" s="45"/>
      <c r="S1497" s="45"/>
      <c r="T1497" s="45"/>
    </row>
    <row r="1498" spans="3:20" s="32" customFormat="1">
      <c r="C1498" s="30"/>
      <c r="D1498" s="30"/>
      <c r="E1498" s="29"/>
      <c r="N1498" s="76"/>
      <c r="O1498" s="76"/>
      <c r="P1498" s="76"/>
      <c r="R1498" s="45"/>
      <c r="S1498" s="45"/>
      <c r="T1498" s="45"/>
    </row>
    <row r="1499" spans="3:20" s="32" customFormat="1">
      <c r="C1499" s="30"/>
      <c r="D1499" s="30"/>
      <c r="E1499" s="29"/>
      <c r="N1499" s="76"/>
      <c r="O1499" s="76"/>
      <c r="P1499" s="76"/>
      <c r="R1499" s="45"/>
      <c r="S1499" s="45"/>
      <c r="T1499" s="45"/>
    </row>
    <row r="1500" spans="3:20" s="32" customFormat="1">
      <c r="C1500" s="30"/>
      <c r="D1500" s="30"/>
      <c r="E1500" s="29"/>
      <c r="N1500" s="76"/>
      <c r="O1500" s="76"/>
      <c r="P1500" s="76"/>
      <c r="R1500" s="45"/>
      <c r="S1500" s="45"/>
      <c r="T1500" s="45"/>
    </row>
    <row r="1501" spans="3:20" s="32" customFormat="1">
      <c r="C1501" s="30"/>
      <c r="D1501" s="30"/>
      <c r="E1501" s="29"/>
      <c r="N1501" s="76"/>
      <c r="O1501" s="76"/>
      <c r="P1501" s="76"/>
      <c r="R1501" s="45"/>
      <c r="S1501" s="45"/>
      <c r="T1501" s="45"/>
    </row>
    <row r="1502" spans="3:20" s="32" customFormat="1">
      <c r="C1502" s="30"/>
      <c r="D1502" s="30"/>
      <c r="E1502" s="29"/>
      <c r="N1502" s="76"/>
      <c r="O1502" s="76"/>
      <c r="P1502" s="76"/>
      <c r="R1502" s="45"/>
      <c r="S1502" s="45"/>
      <c r="T1502" s="45"/>
    </row>
    <row r="1503" spans="3:20" s="32" customFormat="1">
      <c r="C1503" s="30"/>
      <c r="D1503" s="30"/>
      <c r="E1503" s="29"/>
      <c r="N1503" s="76"/>
      <c r="O1503" s="76"/>
      <c r="P1503" s="76"/>
      <c r="R1503" s="45"/>
      <c r="S1503" s="45"/>
      <c r="T1503" s="45"/>
    </row>
    <row r="1504" spans="3:20" s="32" customFormat="1">
      <c r="C1504" s="30"/>
      <c r="D1504" s="30"/>
      <c r="E1504" s="29"/>
      <c r="N1504" s="76"/>
      <c r="O1504" s="76"/>
      <c r="P1504" s="76"/>
      <c r="R1504" s="45"/>
      <c r="S1504" s="45"/>
      <c r="T1504" s="45"/>
    </row>
    <row r="1505" spans="3:20" s="32" customFormat="1">
      <c r="C1505" s="30"/>
      <c r="D1505" s="30"/>
      <c r="E1505" s="29"/>
      <c r="N1505" s="76"/>
      <c r="O1505" s="76"/>
      <c r="P1505" s="76"/>
      <c r="R1505" s="45"/>
      <c r="S1505" s="45"/>
      <c r="T1505" s="45"/>
    </row>
    <row r="1506" spans="3:20" s="32" customFormat="1">
      <c r="C1506" s="30"/>
      <c r="D1506" s="30"/>
      <c r="E1506" s="29"/>
      <c r="N1506" s="76"/>
      <c r="O1506" s="76"/>
      <c r="P1506" s="76"/>
      <c r="R1506" s="45"/>
      <c r="S1506" s="45"/>
      <c r="T1506" s="45"/>
    </row>
    <row r="1507" spans="3:20" s="32" customFormat="1">
      <c r="C1507" s="30"/>
      <c r="D1507" s="30"/>
      <c r="E1507" s="29"/>
      <c r="N1507" s="76"/>
      <c r="O1507" s="76"/>
      <c r="P1507" s="76"/>
      <c r="R1507" s="45"/>
      <c r="S1507" s="45"/>
      <c r="T1507" s="45"/>
    </row>
    <row r="1508" spans="3:20" s="32" customFormat="1">
      <c r="C1508" s="30"/>
      <c r="D1508" s="30"/>
      <c r="E1508" s="29"/>
      <c r="N1508" s="76"/>
      <c r="O1508" s="76"/>
      <c r="P1508" s="76"/>
      <c r="R1508" s="45"/>
      <c r="S1508" s="45"/>
      <c r="T1508" s="45"/>
    </row>
    <row r="1509" spans="3:20" s="32" customFormat="1">
      <c r="C1509" s="30"/>
      <c r="D1509" s="30"/>
      <c r="E1509" s="29"/>
      <c r="N1509" s="76"/>
      <c r="O1509" s="76"/>
      <c r="P1509" s="76"/>
      <c r="R1509" s="45"/>
      <c r="S1509" s="45"/>
      <c r="T1509" s="45"/>
    </row>
    <row r="1510" spans="3:20" s="32" customFormat="1">
      <c r="C1510" s="30"/>
      <c r="D1510" s="30"/>
      <c r="E1510" s="29"/>
      <c r="N1510" s="76"/>
      <c r="O1510" s="76"/>
      <c r="P1510" s="76"/>
      <c r="R1510" s="45"/>
      <c r="S1510" s="45"/>
      <c r="T1510" s="45"/>
    </row>
    <row r="1511" spans="3:20" s="32" customFormat="1">
      <c r="C1511" s="30"/>
      <c r="D1511" s="30"/>
      <c r="E1511" s="29"/>
      <c r="N1511" s="76"/>
      <c r="O1511" s="76"/>
      <c r="P1511" s="76"/>
      <c r="R1511" s="45"/>
      <c r="S1511" s="45"/>
      <c r="T1511" s="45"/>
    </row>
    <row r="1512" spans="3:20" s="32" customFormat="1">
      <c r="C1512" s="30"/>
      <c r="D1512" s="30"/>
      <c r="E1512" s="29"/>
      <c r="N1512" s="76"/>
      <c r="O1512" s="76"/>
      <c r="P1512" s="76"/>
      <c r="R1512" s="45"/>
      <c r="S1512" s="45"/>
      <c r="T1512" s="45"/>
    </row>
    <row r="1513" spans="3:20" s="32" customFormat="1">
      <c r="C1513" s="30"/>
      <c r="D1513" s="30"/>
      <c r="E1513" s="29"/>
      <c r="N1513" s="76"/>
      <c r="O1513" s="76"/>
      <c r="P1513" s="76"/>
      <c r="R1513" s="45"/>
      <c r="S1513" s="45"/>
      <c r="T1513" s="45"/>
    </row>
    <row r="1514" spans="3:20" s="32" customFormat="1">
      <c r="C1514" s="30"/>
      <c r="D1514" s="30"/>
      <c r="E1514" s="29"/>
      <c r="N1514" s="76"/>
      <c r="O1514" s="76"/>
      <c r="P1514" s="76"/>
      <c r="R1514" s="45"/>
      <c r="S1514" s="45"/>
      <c r="T1514" s="45"/>
    </row>
    <row r="1515" spans="3:20" s="32" customFormat="1">
      <c r="C1515" s="30"/>
      <c r="D1515" s="30"/>
      <c r="E1515" s="29"/>
      <c r="N1515" s="76"/>
      <c r="O1515" s="76"/>
      <c r="P1515" s="76"/>
      <c r="R1515" s="45"/>
      <c r="S1515" s="45"/>
      <c r="T1515" s="45"/>
    </row>
    <row r="1516" spans="3:20" s="32" customFormat="1">
      <c r="C1516" s="30"/>
      <c r="D1516" s="30"/>
      <c r="E1516" s="29"/>
      <c r="N1516" s="76"/>
      <c r="O1516" s="76"/>
      <c r="P1516" s="76"/>
      <c r="R1516" s="45"/>
      <c r="S1516" s="45"/>
      <c r="T1516" s="45"/>
    </row>
    <row r="1517" spans="3:20" s="32" customFormat="1">
      <c r="C1517" s="30"/>
      <c r="D1517" s="30"/>
      <c r="E1517" s="29"/>
      <c r="N1517" s="76"/>
      <c r="O1517" s="76"/>
      <c r="P1517" s="76"/>
      <c r="R1517" s="45"/>
      <c r="S1517" s="45"/>
      <c r="T1517" s="45"/>
    </row>
    <row r="1518" spans="3:20" s="32" customFormat="1">
      <c r="C1518" s="30"/>
      <c r="D1518" s="30"/>
      <c r="E1518" s="29"/>
      <c r="N1518" s="76"/>
      <c r="O1518" s="76"/>
      <c r="P1518" s="76"/>
      <c r="R1518" s="45"/>
      <c r="S1518" s="45"/>
      <c r="T1518" s="45"/>
    </row>
    <row r="1519" spans="3:20" s="32" customFormat="1">
      <c r="C1519" s="30"/>
      <c r="D1519" s="30"/>
      <c r="E1519" s="29"/>
      <c r="N1519" s="76"/>
      <c r="O1519" s="76"/>
      <c r="P1519" s="76"/>
      <c r="R1519" s="45"/>
      <c r="S1519" s="45"/>
      <c r="T1519" s="45"/>
    </row>
    <row r="1520" spans="3:20" s="32" customFormat="1">
      <c r="C1520" s="30"/>
      <c r="D1520" s="30"/>
      <c r="E1520" s="29"/>
      <c r="N1520" s="76"/>
      <c r="O1520" s="76"/>
      <c r="P1520" s="76"/>
      <c r="R1520" s="45"/>
      <c r="S1520" s="45"/>
      <c r="T1520" s="45"/>
    </row>
    <row r="1521" spans="3:20" s="32" customFormat="1">
      <c r="C1521" s="30"/>
      <c r="D1521" s="30"/>
      <c r="E1521" s="29"/>
      <c r="N1521" s="76"/>
      <c r="O1521" s="76"/>
      <c r="P1521" s="76"/>
      <c r="R1521" s="45"/>
      <c r="S1521" s="45"/>
      <c r="T1521" s="45"/>
    </row>
    <row r="1522" spans="3:20" s="32" customFormat="1">
      <c r="C1522" s="30"/>
      <c r="D1522" s="30"/>
      <c r="E1522" s="29"/>
      <c r="N1522" s="76"/>
      <c r="O1522" s="76"/>
      <c r="P1522" s="76"/>
      <c r="R1522" s="45"/>
      <c r="S1522" s="45"/>
      <c r="T1522" s="45"/>
    </row>
    <row r="1523" spans="3:20" s="32" customFormat="1">
      <c r="C1523" s="30"/>
      <c r="D1523" s="30"/>
      <c r="E1523" s="29"/>
      <c r="N1523" s="76"/>
      <c r="O1523" s="76"/>
      <c r="P1523" s="76"/>
      <c r="R1523" s="45"/>
      <c r="S1523" s="45"/>
      <c r="T1523" s="45"/>
    </row>
    <row r="1524" spans="3:20" s="32" customFormat="1">
      <c r="C1524" s="30"/>
      <c r="D1524" s="30"/>
      <c r="E1524" s="29"/>
      <c r="N1524" s="76"/>
      <c r="O1524" s="76"/>
      <c r="P1524" s="76"/>
      <c r="R1524" s="45"/>
      <c r="S1524" s="45"/>
      <c r="T1524" s="45"/>
    </row>
    <row r="1525" spans="3:20" s="32" customFormat="1">
      <c r="C1525" s="30"/>
      <c r="D1525" s="30"/>
      <c r="E1525" s="29"/>
      <c r="N1525" s="76"/>
      <c r="O1525" s="76"/>
      <c r="P1525" s="76"/>
      <c r="R1525" s="45"/>
      <c r="S1525" s="45"/>
      <c r="T1525" s="45"/>
    </row>
    <row r="1526" spans="3:20" s="32" customFormat="1">
      <c r="C1526" s="30"/>
      <c r="D1526" s="30"/>
      <c r="E1526" s="29"/>
      <c r="N1526" s="76"/>
      <c r="O1526" s="76"/>
      <c r="P1526" s="76"/>
      <c r="R1526" s="45"/>
      <c r="S1526" s="45"/>
      <c r="T1526" s="45"/>
    </row>
    <row r="1527" spans="3:20" s="32" customFormat="1">
      <c r="C1527" s="30"/>
      <c r="D1527" s="30"/>
      <c r="E1527" s="29"/>
      <c r="N1527" s="76"/>
      <c r="O1527" s="76"/>
      <c r="P1527" s="76"/>
      <c r="R1527" s="45"/>
      <c r="S1527" s="45"/>
      <c r="T1527" s="45"/>
    </row>
    <row r="1528" spans="3:20" s="32" customFormat="1">
      <c r="C1528" s="30"/>
      <c r="D1528" s="30"/>
      <c r="E1528" s="29"/>
      <c r="N1528" s="76"/>
      <c r="O1528" s="76"/>
      <c r="P1528" s="76"/>
      <c r="R1528" s="45"/>
      <c r="S1528" s="45"/>
      <c r="T1528" s="45"/>
    </row>
    <row r="1529" spans="3:20" s="32" customFormat="1">
      <c r="C1529" s="30"/>
      <c r="D1529" s="30"/>
      <c r="E1529" s="29"/>
      <c r="N1529" s="76"/>
      <c r="O1529" s="76"/>
      <c r="P1529" s="76"/>
      <c r="R1529" s="45"/>
      <c r="S1529" s="45"/>
      <c r="T1529" s="45"/>
    </row>
    <row r="1530" spans="3:20" s="32" customFormat="1">
      <c r="C1530" s="30"/>
      <c r="D1530" s="30"/>
      <c r="E1530" s="29"/>
      <c r="N1530" s="76"/>
      <c r="O1530" s="76"/>
      <c r="P1530" s="76"/>
      <c r="R1530" s="45"/>
      <c r="S1530" s="45"/>
      <c r="T1530" s="45"/>
    </row>
    <row r="1531" spans="3:20" s="32" customFormat="1">
      <c r="C1531" s="30"/>
      <c r="D1531" s="30"/>
      <c r="E1531" s="29"/>
      <c r="N1531" s="76"/>
      <c r="O1531" s="76"/>
      <c r="P1531" s="76"/>
      <c r="R1531" s="45"/>
      <c r="S1531" s="45"/>
      <c r="T1531" s="45"/>
    </row>
    <row r="1532" spans="3:20" s="32" customFormat="1">
      <c r="C1532" s="30"/>
      <c r="D1532" s="30"/>
      <c r="E1532" s="29"/>
      <c r="N1532" s="76"/>
      <c r="O1532" s="76"/>
      <c r="P1532" s="76"/>
      <c r="R1532" s="45"/>
      <c r="S1532" s="45"/>
      <c r="T1532" s="45"/>
    </row>
    <row r="1533" spans="3:20" s="32" customFormat="1">
      <c r="C1533" s="30"/>
      <c r="D1533" s="30"/>
      <c r="E1533" s="29"/>
      <c r="N1533" s="76"/>
      <c r="O1533" s="76"/>
      <c r="P1533" s="76"/>
      <c r="R1533" s="45"/>
      <c r="S1533" s="45"/>
      <c r="T1533" s="45"/>
    </row>
    <row r="1534" spans="3:20" s="32" customFormat="1">
      <c r="C1534" s="30"/>
      <c r="D1534" s="30"/>
      <c r="E1534" s="29"/>
      <c r="N1534" s="76"/>
      <c r="O1534" s="76"/>
      <c r="P1534" s="76"/>
      <c r="R1534" s="45"/>
      <c r="S1534" s="45"/>
      <c r="T1534" s="45"/>
    </row>
    <row r="1535" spans="3:20" s="32" customFormat="1">
      <c r="C1535" s="30"/>
      <c r="D1535" s="30"/>
      <c r="E1535" s="29"/>
      <c r="N1535" s="76"/>
      <c r="O1535" s="76"/>
      <c r="P1535" s="76"/>
      <c r="R1535" s="45"/>
      <c r="S1535" s="45"/>
      <c r="T1535" s="45"/>
    </row>
    <row r="1536" spans="3:20" s="32" customFormat="1">
      <c r="C1536" s="30"/>
      <c r="D1536" s="30"/>
      <c r="E1536" s="29"/>
      <c r="N1536" s="76"/>
      <c r="O1536" s="76"/>
      <c r="P1536" s="76"/>
      <c r="R1536" s="45"/>
      <c r="S1536" s="45"/>
      <c r="T1536" s="45"/>
    </row>
    <row r="1537" spans="3:20" s="32" customFormat="1">
      <c r="C1537" s="30"/>
      <c r="D1537" s="30"/>
      <c r="E1537" s="29"/>
      <c r="N1537" s="76"/>
      <c r="O1537" s="76"/>
      <c r="P1537" s="76"/>
      <c r="R1537" s="45"/>
      <c r="S1537" s="45"/>
      <c r="T1537" s="45"/>
    </row>
    <row r="1538" spans="3:20" s="32" customFormat="1">
      <c r="C1538" s="30"/>
      <c r="D1538" s="30"/>
      <c r="E1538" s="29"/>
      <c r="N1538" s="76"/>
      <c r="O1538" s="76"/>
      <c r="P1538" s="76"/>
      <c r="R1538" s="45"/>
      <c r="S1538" s="45"/>
      <c r="T1538" s="45"/>
    </row>
    <row r="1539" spans="3:20" s="32" customFormat="1">
      <c r="C1539" s="30"/>
      <c r="D1539" s="30"/>
      <c r="E1539" s="29"/>
      <c r="N1539" s="76"/>
      <c r="O1539" s="76"/>
      <c r="P1539" s="76"/>
      <c r="R1539" s="45"/>
      <c r="S1539" s="45"/>
      <c r="T1539" s="45"/>
    </row>
    <row r="1540" spans="3:20" s="32" customFormat="1">
      <c r="C1540" s="30"/>
      <c r="D1540" s="30"/>
      <c r="E1540" s="29"/>
      <c r="N1540" s="76"/>
      <c r="O1540" s="76"/>
      <c r="P1540" s="76"/>
      <c r="R1540" s="45"/>
      <c r="S1540" s="45"/>
      <c r="T1540" s="45"/>
    </row>
    <row r="1541" spans="3:20" s="32" customFormat="1">
      <c r="C1541" s="30"/>
      <c r="D1541" s="30"/>
      <c r="E1541" s="29"/>
      <c r="N1541" s="76"/>
      <c r="O1541" s="76"/>
      <c r="P1541" s="76"/>
      <c r="R1541" s="45"/>
      <c r="S1541" s="45"/>
      <c r="T1541" s="45"/>
    </row>
    <row r="1542" spans="3:20" s="32" customFormat="1">
      <c r="C1542" s="30"/>
      <c r="D1542" s="30"/>
      <c r="E1542" s="29"/>
      <c r="N1542" s="76"/>
      <c r="O1542" s="76"/>
      <c r="P1542" s="76"/>
      <c r="R1542" s="45"/>
      <c r="S1542" s="45"/>
      <c r="T1542" s="45"/>
    </row>
    <row r="1543" spans="3:20" s="32" customFormat="1">
      <c r="C1543" s="30"/>
      <c r="D1543" s="30"/>
      <c r="E1543" s="29"/>
      <c r="N1543" s="76"/>
      <c r="O1543" s="76"/>
      <c r="P1543" s="76"/>
      <c r="R1543" s="45"/>
      <c r="S1543" s="45"/>
      <c r="T1543" s="45"/>
    </row>
    <row r="1544" spans="3:20" s="32" customFormat="1">
      <c r="C1544" s="30"/>
      <c r="D1544" s="30"/>
      <c r="E1544" s="29"/>
      <c r="N1544" s="76"/>
      <c r="O1544" s="76"/>
      <c r="P1544" s="76"/>
      <c r="R1544" s="45"/>
      <c r="S1544" s="45"/>
      <c r="T1544" s="45"/>
    </row>
    <row r="1545" spans="3:20" s="32" customFormat="1">
      <c r="C1545" s="30"/>
      <c r="D1545" s="30"/>
      <c r="E1545" s="29"/>
      <c r="N1545" s="76"/>
      <c r="O1545" s="76"/>
      <c r="P1545" s="76"/>
      <c r="R1545" s="45"/>
      <c r="S1545" s="45"/>
      <c r="T1545" s="45"/>
    </row>
    <row r="1546" spans="3:20" s="32" customFormat="1">
      <c r="C1546" s="30"/>
      <c r="D1546" s="30"/>
      <c r="E1546" s="29"/>
      <c r="N1546" s="76"/>
      <c r="O1546" s="76"/>
      <c r="P1546" s="76"/>
      <c r="R1546" s="45"/>
      <c r="S1546" s="45"/>
      <c r="T1546" s="45"/>
    </row>
    <row r="1547" spans="3:20" s="32" customFormat="1">
      <c r="C1547" s="30"/>
      <c r="D1547" s="30"/>
      <c r="E1547" s="29"/>
      <c r="N1547" s="76"/>
      <c r="O1547" s="76"/>
      <c r="P1547" s="76"/>
      <c r="R1547" s="45"/>
      <c r="S1547" s="45"/>
      <c r="T1547" s="45"/>
    </row>
    <row r="1548" spans="3:20" s="32" customFormat="1">
      <c r="C1548" s="30"/>
      <c r="D1548" s="30"/>
      <c r="E1548" s="29"/>
      <c r="N1548" s="76"/>
      <c r="O1548" s="76"/>
      <c r="P1548" s="76"/>
      <c r="R1548" s="45"/>
      <c r="S1548" s="45"/>
      <c r="T1548" s="45"/>
    </row>
    <row r="1549" spans="3:20" s="32" customFormat="1">
      <c r="C1549" s="30"/>
      <c r="D1549" s="30"/>
      <c r="E1549" s="29"/>
      <c r="N1549" s="76"/>
      <c r="O1549" s="76"/>
      <c r="P1549" s="76"/>
      <c r="R1549" s="45"/>
      <c r="S1549" s="45"/>
      <c r="T1549" s="45"/>
    </row>
    <row r="1550" spans="3:20" s="32" customFormat="1">
      <c r="C1550" s="30"/>
      <c r="D1550" s="30"/>
      <c r="E1550" s="29"/>
      <c r="N1550" s="76"/>
      <c r="O1550" s="76"/>
      <c r="P1550" s="76"/>
      <c r="R1550" s="45"/>
      <c r="S1550" s="45"/>
      <c r="T1550" s="45"/>
    </row>
    <row r="1551" spans="3:20" s="32" customFormat="1">
      <c r="C1551" s="30"/>
      <c r="D1551" s="30"/>
      <c r="E1551" s="29"/>
      <c r="N1551" s="76"/>
      <c r="O1551" s="76"/>
      <c r="P1551" s="76"/>
      <c r="R1551" s="45"/>
      <c r="S1551" s="45"/>
      <c r="T1551" s="45"/>
    </row>
    <row r="1552" spans="3:20" s="32" customFormat="1">
      <c r="C1552" s="30"/>
      <c r="D1552" s="30"/>
      <c r="E1552" s="29"/>
      <c r="N1552" s="76"/>
      <c r="O1552" s="76"/>
      <c r="P1552" s="76"/>
      <c r="R1552" s="45"/>
      <c r="S1552" s="45"/>
      <c r="T1552" s="45"/>
    </row>
    <row r="1553" spans="3:20" s="32" customFormat="1">
      <c r="C1553" s="30"/>
      <c r="D1553" s="30"/>
      <c r="E1553" s="29"/>
      <c r="N1553" s="76"/>
      <c r="O1553" s="76"/>
      <c r="P1553" s="76"/>
      <c r="R1553" s="45"/>
      <c r="S1553" s="45"/>
      <c r="T1553" s="45"/>
    </row>
    <row r="1554" spans="3:20" s="32" customFormat="1">
      <c r="C1554" s="30"/>
      <c r="D1554" s="30"/>
      <c r="E1554" s="29"/>
      <c r="N1554" s="76"/>
      <c r="O1554" s="76"/>
      <c r="P1554" s="76"/>
      <c r="R1554" s="45"/>
      <c r="S1554" s="45"/>
      <c r="T1554" s="45"/>
    </row>
    <row r="1555" spans="3:20" s="32" customFormat="1">
      <c r="C1555" s="30"/>
      <c r="D1555" s="30"/>
      <c r="E1555" s="29"/>
      <c r="N1555" s="76"/>
      <c r="O1555" s="76"/>
      <c r="P1555" s="76"/>
      <c r="R1555" s="45"/>
      <c r="S1555" s="45"/>
      <c r="T1555" s="45"/>
    </row>
    <row r="1556" spans="3:20" s="32" customFormat="1">
      <c r="C1556" s="30"/>
      <c r="D1556" s="30"/>
      <c r="E1556" s="29"/>
      <c r="N1556" s="76"/>
      <c r="O1556" s="76"/>
      <c r="P1556" s="76"/>
      <c r="R1556" s="45"/>
      <c r="S1556" s="45"/>
      <c r="T1556" s="45"/>
    </row>
    <row r="1557" spans="3:20" s="32" customFormat="1">
      <c r="C1557" s="30"/>
      <c r="D1557" s="30"/>
      <c r="E1557" s="29"/>
      <c r="N1557" s="76"/>
      <c r="O1557" s="76"/>
      <c r="P1557" s="76"/>
      <c r="R1557" s="45"/>
      <c r="S1557" s="45"/>
      <c r="T1557" s="45"/>
    </row>
    <row r="1558" spans="3:20" s="32" customFormat="1">
      <c r="C1558" s="30"/>
      <c r="D1558" s="30"/>
      <c r="E1558" s="29"/>
      <c r="N1558" s="76"/>
      <c r="O1558" s="76"/>
      <c r="P1558" s="76"/>
      <c r="R1558" s="45"/>
      <c r="S1558" s="45"/>
      <c r="T1558" s="45"/>
    </row>
    <row r="1559" spans="3:20" s="32" customFormat="1">
      <c r="C1559" s="30"/>
      <c r="D1559" s="30"/>
      <c r="E1559" s="29"/>
      <c r="N1559" s="76"/>
      <c r="O1559" s="76"/>
      <c r="P1559" s="76"/>
      <c r="R1559" s="45"/>
      <c r="S1559" s="45"/>
      <c r="T1559" s="45"/>
    </row>
    <row r="1560" spans="3:20" s="32" customFormat="1">
      <c r="C1560" s="30"/>
      <c r="D1560" s="30"/>
      <c r="E1560" s="29"/>
      <c r="N1560" s="76"/>
      <c r="O1560" s="76"/>
      <c r="P1560" s="76"/>
      <c r="R1560" s="45"/>
      <c r="S1560" s="45"/>
      <c r="T1560" s="45"/>
    </row>
    <row r="1561" spans="3:20" s="32" customFormat="1">
      <c r="C1561" s="30"/>
      <c r="D1561" s="30"/>
      <c r="E1561" s="29"/>
      <c r="N1561" s="76"/>
      <c r="O1561" s="76"/>
      <c r="P1561" s="76"/>
      <c r="R1561" s="45"/>
      <c r="S1561" s="45"/>
      <c r="T1561" s="45"/>
    </row>
    <row r="1562" spans="3:20" s="32" customFormat="1">
      <c r="C1562" s="30"/>
      <c r="D1562" s="30"/>
      <c r="E1562" s="29"/>
      <c r="N1562" s="76"/>
      <c r="O1562" s="76"/>
      <c r="P1562" s="76"/>
      <c r="R1562" s="45"/>
      <c r="S1562" s="45"/>
      <c r="T1562" s="45"/>
    </row>
    <row r="1563" spans="3:20" s="32" customFormat="1">
      <c r="C1563" s="30"/>
      <c r="D1563" s="30"/>
      <c r="E1563" s="29"/>
      <c r="N1563" s="76"/>
      <c r="O1563" s="76"/>
      <c r="P1563" s="76"/>
      <c r="R1563" s="45"/>
      <c r="S1563" s="45"/>
      <c r="T1563" s="45"/>
    </row>
    <row r="1564" spans="3:20" s="32" customFormat="1">
      <c r="C1564" s="30"/>
      <c r="D1564" s="30"/>
      <c r="E1564" s="29"/>
      <c r="N1564" s="76"/>
      <c r="O1564" s="76"/>
      <c r="P1564" s="76"/>
      <c r="R1564" s="45"/>
      <c r="S1564" s="45"/>
      <c r="T1564" s="45"/>
    </row>
    <row r="1565" spans="3:20" s="32" customFormat="1">
      <c r="C1565" s="30"/>
      <c r="D1565" s="30"/>
      <c r="E1565" s="29"/>
      <c r="N1565" s="76"/>
      <c r="O1565" s="76"/>
      <c r="P1565" s="76"/>
      <c r="R1565" s="45"/>
      <c r="S1565" s="45"/>
      <c r="T1565" s="45"/>
    </row>
    <row r="1566" spans="3:20" s="32" customFormat="1">
      <c r="C1566" s="30"/>
      <c r="D1566" s="30"/>
      <c r="E1566" s="29"/>
      <c r="N1566" s="76"/>
      <c r="O1566" s="76"/>
      <c r="P1566" s="76"/>
      <c r="R1566" s="45"/>
      <c r="S1566" s="45"/>
      <c r="T1566" s="45"/>
    </row>
    <row r="1567" spans="3:20" s="32" customFormat="1">
      <c r="C1567" s="30"/>
      <c r="D1567" s="30"/>
      <c r="E1567" s="29"/>
      <c r="N1567" s="76"/>
      <c r="O1567" s="76"/>
      <c r="P1567" s="76"/>
      <c r="R1567" s="45"/>
      <c r="S1567" s="45"/>
      <c r="T1567" s="45"/>
    </row>
    <row r="1568" spans="3:20" s="32" customFormat="1">
      <c r="C1568" s="30"/>
      <c r="D1568" s="30"/>
      <c r="E1568" s="29"/>
      <c r="N1568" s="76"/>
      <c r="O1568" s="76"/>
      <c r="P1568" s="76"/>
      <c r="R1568" s="45"/>
      <c r="S1568" s="45"/>
      <c r="T1568" s="45"/>
    </row>
    <row r="1569" spans="3:20" s="32" customFormat="1">
      <c r="C1569" s="30"/>
      <c r="D1569" s="30"/>
      <c r="E1569" s="29"/>
      <c r="N1569" s="76"/>
      <c r="O1569" s="76"/>
      <c r="P1569" s="76"/>
      <c r="R1569" s="45"/>
      <c r="S1569" s="45"/>
      <c r="T1569" s="45"/>
    </row>
    <row r="1570" spans="3:20" s="32" customFormat="1">
      <c r="C1570" s="30"/>
      <c r="D1570" s="30"/>
      <c r="E1570" s="29"/>
      <c r="N1570" s="76"/>
      <c r="O1570" s="76"/>
      <c r="P1570" s="76"/>
      <c r="R1570" s="45"/>
      <c r="S1570" s="45"/>
      <c r="T1570" s="45"/>
    </row>
    <row r="1571" spans="3:20" s="32" customFormat="1">
      <c r="C1571" s="30"/>
      <c r="D1571" s="30"/>
      <c r="E1571" s="29"/>
      <c r="N1571" s="76"/>
      <c r="O1571" s="76"/>
      <c r="P1571" s="76"/>
      <c r="R1571" s="45"/>
      <c r="S1571" s="45"/>
      <c r="T1571" s="45"/>
    </row>
    <row r="1572" spans="3:20" s="32" customFormat="1">
      <c r="C1572" s="30"/>
      <c r="D1572" s="30"/>
      <c r="E1572" s="29"/>
      <c r="N1572" s="76"/>
      <c r="O1572" s="76"/>
      <c r="P1572" s="76"/>
      <c r="R1572" s="45"/>
      <c r="S1572" s="45"/>
      <c r="T1572" s="45"/>
    </row>
    <row r="1573" spans="3:20" s="32" customFormat="1">
      <c r="C1573" s="30"/>
      <c r="D1573" s="30"/>
      <c r="E1573" s="29"/>
      <c r="N1573" s="76"/>
      <c r="O1573" s="76"/>
      <c r="P1573" s="76"/>
      <c r="R1573" s="45"/>
      <c r="S1573" s="45"/>
      <c r="T1573" s="45"/>
    </row>
    <row r="1574" spans="3:20" s="32" customFormat="1">
      <c r="C1574" s="30"/>
      <c r="D1574" s="30"/>
      <c r="E1574" s="29"/>
      <c r="N1574" s="76"/>
      <c r="O1574" s="76"/>
      <c r="P1574" s="76"/>
      <c r="R1574" s="45"/>
      <c r="S1574" s="45"/>
      <c r="T1574" s="45"/>
    </row>
    <row r="1575" spans="3:20" s="32" customFormat="1">
      <c r="C1575" s="30"/>
      <c r="D1575" s="30"/>
      <c r="E1575" s="29"/>
      <c r="N1575" s="76"/>
      <c r="O1575" s="76"/>
      <c r="P1575" s="76"/>
      <c r="R1575" s="45"/>
      <c r="S1575" s="45"/>
      <c r="T1575" s="45"/>
    </row>
    <row r="1576" spans="3:20" s="32" customFormat="1">
      <c r="C1576" s="30"/>
      <c r="D1576" s="30"/>
      <c r="E1576" s="29"/>
      <c r="N1576" s="76"/>
      <c r="O1576" s="76"/>
      <c r="P1576" s="76"/>
      <c r="R1576" s="45"/>
      <c r="S1576" s="45"/>
      <c r="T1576" s="45"/>
    </row>
    <row r="1577" spans="3:20" s="32" customFormat="1">
      <c r="C1577" s="30"/>
      <c r="D1577" s="30"/>
      <c r="E1577" s="29"/>
      <c r="N1577" s="76"/>
      <c r="O1577" s="76"/>
      <c r="P1577" s="76"/>
      <c r="R1577" s="45"/>
      <c r="S1577" s="45"/>
      <c r="T1577" s="45"/>
    </row>
    <row r="1578" spans="3:20" s="32" customFormat="1">
      <c r="C1578" s="30"/>
      <c r="D1578" s="30"/>
      <c r="E1578" s="29"/>
      <c r="N1578" s="76"/>
      <c r="O1578" s="76"/>
      <c r="P1578" s="76"/>
      <c r="R1578" s="45"/>
      <c r="S1578" s="45"/>
      <c r="T1578" s="45"/>
    </row>
    <row r="1579" spans="3:20" s="32" customFormat="1">
      <c r="C1579" s="30"/>
      <c r="D1579" s="30"/>
      <c r="E1579" s="29"/>
      <c r="N1579" s="76"/>
      <c r="O1579" s="76"/>
      <c r="P1579" s="76"/>
      <c r="R1579" s="45"/>
      <c r="S1579" s="45"/>
      <c r="T1579" s="45"/>
    </row>
    <row r="1580" spans="3:20" s="32" customFormat="1">
      <c r="C1580" s="30"/>
      <c r="D1580" s="30"/>
      <c r="E1580" s="29"/>
      <c r="N1580" s="76"/>
      <c r="O1580" s="76"/>
      <c r="P1580" s="76"/>
      <c r="R1580" s="45"/>
      <c r="S1580" s="45"/>
      <c r="T1580" s="45"/>
    </row>
    <row r="1581" spans="3:20" s="32" customFormat="1">
      <c r="C1581" s="30"/>
      <c r="D1581" s="30"/>
      <c r="E1581" s="29"/>
      <c r="N1581" s="76"/>
      <c r="O1581" s="76"/>
      <c r="P1581" s="76"/>
      <c r="R1581" s="45"/>
      <c r="S1581" s="45"/>
      <c r="T1581" s="45"/>
    </row>
    <row r="1582" spans="3:20" s="32" customFormat="1">
      <c r="C1582" s="30"/>
      <c r="D1582" s="30"/>
      <c r="E1582" s="29"/>
      <c r="N1582" s="76"/>
      <c r="O1582" s="76"/>
      <c r="P1582" s="76"/>
      <c r="R1582" s="45"/>
      <c r="S1582" s="45"/>
      <c r="T1582" s="45"/>
    </row>
    <row r="1583" spans="3:20" s="32" customFormat="1">
      <c r="C1583" s="30"/>
      <c r="D1583" s="30"/>
      <c r="E1583" s="29"/>
      <c r="N1583" s="76"/>
      <c r="O1583" s="76"/>
      <c r="P1583" s="76"/>
      <c r="R1583" s="45"/>
      <c r="S1583" s="45"/>
      <c r="T1583" s="45"/>
    </row>
    <row r="1584" spans="3:20" s="32" customFormat="1">
      <c r="C1584" s="30"/>
      <c r="D1584" s="30"/>
      <c r="E1584" s="29"/>
      <c r="N1584" s="76"/>
      <c r="O1584" s="76"/>
      <c r="P1584" s="76"/>
      <c r="R1584" s="45"/>
      <c r="S1584" s="45"/>
      <c r="T1584" s="45"/>
    </row>
    <row r="1585" spans="3:20" s="32" customFormat="1">
      <c r="C1585" s="30"/>
      <c r="D1585" s="30"/>
      <c r="E1585" s="29"/>
      <c r="N1585" s="76"/>
      <c r="O1585" s="76"/>
      <c r="P1585" s="76"/>
      <c r="R1585" s="45"/>
      <c r="S1585" s="45"/>
      <c r="T1585" s="45"/>
    </row>
    <row r="1586" spans="3:20" s="32" customFormat="1">
      <c r="C1586" s="30"/>
      <c r="D1586" s="30"/>
      <c r="E1586" s="29"/>
      <c r="N1586" s="76"/>
      <c r="O1586" s="76"/>
      <c r="P1586" s="76"/>
      <c r="R1586" s="45"/>
      <c r="S1586" s="45"/>
      <c r="T1586" s="45"/>
    </row>
    <row r="1587" spans="3:20" s="32" customFormat="1">
      <c r="C1587" s="30"/>
      <c r="D1587" s="30"/>
      <c r="E1587" s="29"/>
      <c r="N1587" s="76"/>
      <c r="O1587" s="76"/>
      <c r="P1587" s="76"/>
      <c r="R1587" s="45"/>
      <c r="S1587" s="45"/>
      <c r="T1587" s="45"/>
    </row>
    <row r="1588" spans="3:20" s="32" customFormat="1">
      <c r="C1588" s="30"/>
      <c r="D1588" s="30"/>
      <c r="E1588" s="29"/>
      <c r="N1588" s="76"/>
      <c r="O1588" s="76"/>
      <c r="P1588" s="76"/>
      <c r="R1588" s="45"/>
      <c r="S1588" s="45"/>
      <c r="T1588" s="45"/>
    </row>
    <row r="1589" spans="3:20" s="32" customFormat="1">
      <c r="C1589" s="30"/>
      <c r="D1589" s="30"/>
      <c r="E1589" s="29"/>
      <c r="N1589" s="76"/>
      <c r="O1589" s="76"/>
      <c r="P1589" s="76"/>
      <c r="R1589" s="45"/>
      <c r="S1589" s="45"/>
      <c r="T1589" s="45"/>
    </row>
    <row r="1590" spans="3:20" s="32" customFormat="1">
      <c r="C1590" s="30"/>
      <c r="D1590" s="30"/>
      <c r="E1590" s="29"/>
      <c r="N1590" s="76"/>
      <c r="O1590" s="76"/>
      <c r="P1590" s="76"/>
      <c r="R1590" s="45"/>
      <c r="S1590" s="45"/>
      <c r="T1590" s="45"/>
    </row>
    <row r="1591" spans="3:20" s="32" customFormat="1">
      <c r="C1591" s="30"/>
      <c r="D1591" s="30"/>
      <c r="E1591" s="29"/>
      <c r="N1591" s="76"/>
      <c r="O1591" s="76"/>
      <c r="P1591" s="76"/>
      <c r="R1591" s="45"/>
      <c r="S1591" s="45"/>
      <c r="T1591" s="45"/>
    </row>
    <row r="1592" spans="3:20" s="32" customFormat="1">
      <c r="C1592" s="30"/>
      <c r="D1592" s="30"/>
      <c r="E1592" s="29"/>
      <c r="N1592" s="76"/>
      <c r="O1592" s="76"/>
      <c r="P1592" s="76"/>
      <c r="R1592" s="45"/>
      <c r="S1592" s="45"/>
      <c r="T1592" s="45"/>
    </row>
    <row r="1593" spans="3:20" s="32" customFormat="1">
      <c r="C1593" s="30"/>
      <c r="D1593" s="30"/>
      <c r="E1593" s="29"/>
      <c r="N1593" s="76"/>
      <c r="O1593" s="76"/>
      <c r="P1593" s="76"/>
      <c r="R1593" s="45"/>
      <c r="S1593" s="45"/>
      <c r="T1593" s="45"/>
    </row>
    <row r="1594" spans="3:20" s="32" customFormat="1">
      <c r="C1594" s="30"/>
      <c r="D1594" s="30"/>
      <c r="E1594" s="29"/>
      <c r="N1594" s="76"/>
      <c r="O1594" s="76"/>
      <c r="P1594" s="76"/>
      <c r="R1594" s="45"/>
      <c r="S1594" s="45"/>
      <c r="T1594" s="45"/>
    </row>
    <row r="1595" spans="3:20" s="32" customFormat="1">
      <c r="C1595" s="30"/>
      <c r="D1595" s="30"/>
      <c r="E1595" s="29"/>
      <c r="N1595" s="76"/>
      <c r="O1595" s="76"/>
      <c r="P1595" s="76"/>
      <c r="R1595" s="45"/>
      <c r="S1595" s="45"/>
      <c r="T1595" s="45"/>
    </row>
    <row r="1596" spans="3:20" s="32" customFormat="1">
      <c r="C1596" s="30"/>
      <c r="D1596" s="30"/>
      <c r="E1596" s="29"/>
      <c r="N1596" s="76"/>
      <c r="O1596" s="76"/>
      <c r="P1596" s="76"/>
      <c r="R1596" s="45"/>
      <c r="S1596" s="45"/>
      <c r="T1596" s="45"/>
    </row>
    <row r="1597" spans="3:20" s="32" customFormat="1">
      <c r="C1597" s="30"/>
      <c r="D1597" s="30"/>
      <c r="E1597" s="29"/>
      <c r="N1597" s="76"/>
      <c r="O1597" s="76"/>
      <c r="P1597" s="76"/>
      <c r="R1597" s="45"/>
      <c r="S1597" s="45"/>
      <c r="T1597" s="45"/>
    </row>
    <row r="1598" spans="3:20" s="32" customFormat="1">
      <c r="C1598" s="30"/>
      <c r="D1598" s="30"/>
      <c r="E1598" s="29"/>
      <c r="N1598" s="76"/>
      <c r="O1598" s="76"/>
      <c r="P1598" s="76"/>
      <c r="R1598" s="45"/>
      <c r="S1598" s="45"/>
      <c r="T1598" s="45"/>
    </row>
    <row r="1599" spans="3:20" s="32" customFormat="1">
      <c r="C1599" s="30"/>
      <c r="D1599" s="30"/>
      <c r="E1599" s="29"/>
      <c r="N1599" s="76"/>
      <c r="O1599" s="76"/>
      <c r="P1599" s="76"/>
      <c r="R1599" s="45"/>
      <c r="S1599" s="45"/>
      <c r="T1599" s="45"/>
    </row>
    <row r="1600" spans="3:20" s="32" customFormat="1">
      <c r="C1600" s="30"/>
      <c r="D1600" s="30"/>
      <c r="E1600" s="29"/>
      <c r="N1600" s="76"/>
      <c r="O1600" s="76"/>
      <c r="P1600" s="76"/>
      <c r="R1600" s="45"/>
      <c r="S1600" s="45"/>
      <c r="T1600" s="45"/>
    </row>
    <row r="1601" spans="3:20" s="32" customFormat="1">
      <c r="C1601" s="30"/>
      <c r="D1601" s="30"/>
      <c r="E1601" s="29"/>
      <c r="N1601" s="76"/>
      <c r="O1601" s="76"/>
      <c r="P1601" s="76"/>
      <c r="R1601" s="45"/>
      <c r="S1601" s="45"/>
      <c r="T1601" s="45"/>
    </row>
    <row r="1602" spans="3:20" s="32" customFormat="1">
      <c r="C1602" s="30"/>
      <c r="D1602" s="30"/>
      <c r="E1602" s="29"/>
      <c r="N1602" s="76"/>
      <c r="O1602" s="76"/>
      <c r="P1602" s="76"/>
      <c r="R1602" s="45"/>
      <c r="S1602" s="45"/>
      <c r="T1602" s="45"/>
    </row>
    <row r="1603" spans="3:20" s="32" customFormat="1">
      <c r="C1603" s="30"/>
      <c r="D1603" s="30"/>
      <c r="E1603" s="29"/>
      <c r="N1603" s="76"/>
      <c r="O1603" s="76"/>
      <c r="P1603" s="76"/>
      <c r="R1603" s="45"/>
      <c r="S1603" s="45"/>
      <c r="T1603" s="45"/>
    </row>
    <row r="1604" spans="3:20" s="32" customFormat="1">
      <c r="C1604" s="30"/>
      <c r="D1604" s="30"/>
      <c r="E1604" s="29"/>
      <c r="N1604" s="76"/>
      <c r="O1604" s="76"/>
      <c r="P1604" s="76"/>
      <c r="R1604" s="45"/>
      <c r="S1604" s="45"/>
      <c r="T1604" s="45"/>
    </row>
    <row r="1605" spans="3:20" s="32" customFormat="1">
      <c r="C1605" s="30"/>
      <c r="D1605" s="30"/>
      <c r="E1605" s="29"/>
      <c r="N1605" s="76"/>
      <c r="O1605" s="76"/>
      <c r="P1605" s="76"/>
      <c r="R1605" s="45"/>
      <c r="S1605" s="45"/>
      <c r="T1605" s="45"/>
    </row>
    <row r="1606" spans="3:20" s="32" customFormat="1">
      <c r="C1606" s="30"/>
      <c r="D1606" s="30"/>
      <c r="E1606" s="29"/>
      <c r="N1606" s="76"/>
      <c r="O1606" s="76"/>
      <c r="P1606" s="76"/>
      <c r="R1606" s="45"/>
      <c r="S1606" s="45"/>
      <c r="T1606" s="45"/>
    </row>
    <row r="1607" spans="3:20" s="32" customFormat="1">
      <c r="C1607" s="30"/>
      <c r="D1607" s="30"/>
      <c r="E1607" s="29"/>
      <c r="N1607" s="76"/>
      <c r="O1607" s="76"/>
      <c r="P1607" s="76"/>
      <c r="R1607" s="45"/>
      <c r="S1607" s="45"/>
      <c r="T1607" s="45"/>
    </row>
    <row r="1608" spans="3:20" s="32" customFormat="1">
      <c r="C1608" s="30"/>
      <c r="D1608" s="30"/>
      <c r="E1608" s="29"/>
      <c r="N1608" s="76"/>
      <c r="O1608" s="76"/>
      <c r="P1608" s="76"/>
      <c r="R1608" s="45"/>
      <c r="S1608" s="45"/>
      <c r="T1608" s="45"/>
    </row>
    <row r="1609" spans="3:20" s="32" customFormat="1">
      <c r="C1609" s="30"/>
      <c r="D1609" s="30"/>
      <c r="E1609" s="29"/>
      <c r="N1609" s="76"/>
      <c r="O1609" s="76"/>
      <c r="P1609" s="76"/>
      <c r="R1609" s="45"/>
      <c r="S1609" s="45"/>
      <c r="T1609" s="45"/>
    </row>
    <row r="1610" spans="3:20" s="32" customFormat="1">
      <c r="C1610" s="30"/>
      <c r="D1610" s="30"/>
      <c r="E1610" s="29"/>
      <c r="N1610" s="76"/>
      <c r="O1610" s="76"/>
      <c r="P1610" s="76"/>
      <c r="R1610" s="45"/>
      <c r="S1610" s="45"/>
      <c r="T1610" s="45"/>
    </row>
    <row r="1611" spans="3:20" s="32" customFormat="1">
      <c r="C1611" s="30"/>
      <c r="D1611" s="30"/>
      <c r="E1611" s="29"/>
      <c r="N1611" s="76"/>
      <c r="O1611" s="76"/>
      <c r="P1611" s="76"/>
      <c r="R1611" s="45"/>
      <c r="S1611" s="45"/>
      <c r="T1611" s="45"/>
    </row>
    <row r="1612" spans="3:20" s="32" customFormat="1">
      <c r="C1612" s="30"/>
      <c r="D1612" s="30"/>
      <c r="E1612" s="29"/>
      <c r="N1612" s="76"/>
      <c r="O1612" s="76"/>
      <c r="P1612" s="76"/>
      <c r="R1612" s="45"/>
      <c r="S1612" s="45"/>
      <c r="T1612" s="45"/>
    </row>
    <row r="1613" spans="3:20" s="32" customFormat="1">
      <c r="C1613" s="30"/>
      <c r="D1613" s="30"/>
      <c r="E1613" s="29"/>
      <c r="N1613" s="76"/>
      <c r="O1613" s="76"/>
      <c r="P1613" s="76"/>
      <c r="R1613" s="45"/>
      <c r="S1613" s="45"/>
      <c r="T1613" s="45"/>
    </row>
    <row r="1614" spans="3:20" s="32" customFormat="1">
      <c r="C1614" s="30"/>
      <c r="D1614" s="30"/>
      <c r="E1614" s="29"/>
      <c r="N1614" s="76"/>
      <c r="O1614" s="76"/>
      <c r="P1614" s="76"/>
      <c r="R1614" s="45"/>
      <c r="S1614" s="45"/>
      <c r="T1614" s="45"/>
    </row>
    <row r="1615" spans="3:20" s="32" customFormat="1">
      <c r="C1615" s="30"/>
      <c r="D1615" s="30"/>
      <c r="E1615" s="29"/>
      <c r="N1615" s="76"/>
      <c r="O1615" s="76"/>
      <c r="P1615" s="76"/>
      <c r="R1615" s="45"/>
      <c r="S1615" s="45"/>
      <c r="T1615" s="45"/>
    </row>
    <row r="1616" spans="3:20" s="32" customFormat="1">
      <c r="C1616" s="30"/>
      <c r="D1616" s="30"/>
      <c r="E1616" s="29"/>
      <c r="N1616" s="76"/>
      <c r="O1616" s="76"/>
      <c r="P1616" s="76"/>
      <c r="R1616" s="45"/>
      <c r="S1616" s="45"/>
      <c r="T1616" s="45"/>
    </row>
    <row r="1617" spans="3:20" s="32" customFormat="1">
      <c r="C1617" s="30"/>
      <c r="D1617" s="30"/>
      <c r="E1617" s="29"/>
      <c r="N1617" s="76"/>
      <c r="O1617" s="76"/>
      <c r="P1617" s="76"/>
      <c r="R1617" s="45"/>
      <c r="S1617" s="45"/>
      <c r="T1617" s="45"/>
    </row>
    <row r="1618" spans="3:20" s="32" customFormat="1">
      <c r="C1618" s="30"/>
      <c r="D1618" s="30"/>
      <c r="E1618" s="29"/>
      <c r="N1618" s="76"/>
      <c r="O1618" s="76"/>
      <c r="P1618" s="76"/>
      <c r="R1618" s="45"/>
      <c r="S1618" s="45"/>
      <c r="T1618" s="45"/>
    </row>
    <row r="1619" spans="3:20" s="32" customFormat="1">
      <c r="C1619" s="30"/>
      <c r="D1619" s="30"/>
      <c r="E1619" s="29"/>
      <c r="N1619" s="76"/>
      <c r="O1619" s="76"/>
      <c r="P1619" s="76"/>
      <c r="R1619" s="45"/>
      <c r="S1619" s="45"/>
      <c r="T1619" s="45"/>
    </row>
    <row r="1620" spans="3:20" s="32" customFormat="1">
      <c r="C1620" s="30"/>
      <c r="D1620" s="30"/>
      <c r="E1620" s="29"/>
      <c r="N1620" s="76"/>
      <c r="O1620" s="76"/>
      <c r="P1620" s="76"/>
      <c r="R1620" s="45"/>
      <c r="S1620" s="45"/>
      <c r="T1620" s="45"/>
    </row>
    <row r="1621" spans="3:20" s="32" customFormat="1">
      <c r="C1621" s="30"/>
      <c r="D1621" s="30"/>
      <c r="E1621" s="29"/>
      <c r="N1621" s="76"/>
      <c r="O1621" s="76"/>
      <c r="P1621" s="76"/>
      <c r="R1621" s="45"/>
      <c r="S1621" s="45"/>
      <c r="T1621" s="45"/>
    </row>
    <row r="1622" spans="3:20" s="32" customFormat="1">
      <c r="C1622" s="30"/>
      <c r="D1622" s="30"/>
      <c r="E1622" s="29"/>
      <c r="N1622" s="76"/>
      <c r="O1622" s="76"/>
      <c r="P1622" s="76"/>
      <c r="R1622" s="45"/>
      <c r="S1622" s="45"/>
      <c r="T1622" s="45"/>
    </row>
    <row r="1623" spans="3:20" s="32" customFormat="1">
      <c r="C1623" s="30"/>
      <c r="D1623" s="30"/>
      <c r="E1623" s="29"/>
      <c r="N1623" s="76"/>
      <c r="O1623" s="76"/>
      <c r="P1623" s="76"/>
      <c r="R1623" s="45"/>
      <c r="S1623" s="45"/>
      <c r="T1623" s="45"/>
    </row>
    <row r="1624" spans="3:20" s="32" customFormat="1">
      <c r="C1624" s="30"/>
      <c r="D1624" s="30"/>
      <c r="E1624" s="29"/>
      <c r="N1624" s="76"/>
      <c r="O1624" s="76"/>
      <c r="P1624" s="76"/>
      <c r="R1624" s="45"/>
      <c r="S1624" s="45"/>
      <c r="T1624" s="45"/>
    </row>
    <row r="1625" spans="3:20" s="32" customFormat="1">
      <c r="C1625" s="30"/>
      <c r="D1625" s="30"/>
      <c r="E1625" s="29"/>
      <c r="N1625" s="76"/>
      <c r="O1625" s="76"/>
      <c r="P1625" s="76"/>
      <c r="R1625" s="45"/>
      <c r="S1625" s="45"/>
      <c r="T1625" s="45"/>
    </row>
    <row r="1626" spans="3:20" s="32" customFormat="1">
      <c r="C1626" s="30"/>
      <c r="D1626" s="30"/>
      <c r="E1626" s="29"/>
      <c r="N1626" s="76"/>
      <c r="O1626" s="76"/>
      <c r="P1626" s="76"/>
      <c r="R1626" s="45"/>
      <c r="S1626" s="45"/>
      <c r="T1626" s="45"/>
    </row>
    <row r="1627" spans="3:20" s="32" customFormat="1">
      <c r="C1627" s="30"/>
      <c r="D1627" s="30"/>
      <c r="E1627" s="29"/>
      <c r="N1627" s="76"/>
      <c r="O1627" s="76"/>
      <c r="P1627" s="76"/>
      <c r="R1627" s="45"/>
      <c r="S1627" s="45"/>
      <c r="T1627" s="45"/>
    </row>
    <row r="1628" spans="3:20" s="32" customFormat="1">
      <c r="C1628" s="30"/>
      <c r="D1628" s="30"/>
      <c r="E1628" s="29"/>
      <c r="N1628" s="76"/>
      <c r="O1628" s="76"/>
      <c r="P1628" s="76"/>
      <c r="R1628" s="45"/>
      <c r="S1628" s="45"/>
      <c r="T1628" s="45"/>
    </row>
    <row r="1629" spans="3:20" s="32" customFormat="1">
      <c r="C1629" s="30"/>
      <c r="D1629" s="30"/>
      <c r="E1629" s="29"/>
      <c r="N1629" s="76"/>
      <c r="O1629" s="76"/>
      <c r="P1629" s="76"/>
      <c r="R1629" s="45"/>
      <c r="S1629" s="45"/>
      <c r="T1629" s="45"/>
    </row>
    <row r="1630" spans="3:20" s="32" customFormat="1">
      <c r="C1630" s="30"/>
      <c r="D1630" s="30"/>
      <c r="E1630" s="29"/>
      <c r="N1630" s="76"/>
      <c r="O1630" s="76"/>
      <c r="P1630" s="76"/>
      <c r="R1630" s="45"/>
      <c r="S1630" s="45"/>
      <c r="T1630" s="45"/>
    </row>
    <row r="1631" spans="3:20" s="32" customFormat="1">
      <c r="C1631" s="30"/>
      <c r="D1631" s="30"/>
      <c r="E1631" s="29"/>
      <c r="N1631" s="76"/>
      <c r="O1631" s="76"/>
      <c r="P1631" s="76"/>
      <c r="R1631" s="45"/>
      <c r="S1631" s="45"/>
      <c r="T1631" s="45"/>
    </row>
    <row r="1632" spans="3:20" s="32" customFormat="1">
      <c r="C1632" s="30"/>
      <c r="D1632" s="30"/>
      <c r="E1632" s="29"/>
      <c r="N1632" s="76"/>
      <c r="O1632" s="76"/>
      <c r="P1632" s="76"/>
      <c r="R1632" s="45"/>
      <c r="S1632" s="45"/>
      <c r="T1632" s="45"/>
    </row>
    <row r="1633" spans="3:20" s="32" customFormat="1">
      <c r="C1633" s="30"/>
      <c r="D1633" s="30"/>
      <c r="E1633" s="29"/>
      <c r="N1633" s="76"/>
      <c r="O1633" s="76"/>
      <c r="P1633" s="76"/>
      <c r="R1633" s="45"/>
      <c r="S1633" s="45"/>
      <c r="T1633" s="45"/>
    </row>
    <row r="1634" spans="3:20" s="32" customFormat="1">
      <c r="C1634" s="30"/>
      <c r="D1634" s="30"/>
      <c r="E1634" s="29"/>
      <c r="N1634" s="76"/>
      <c r="O1634" s="76"/>
      <c r="P1634" s="76"/>
      <c r="R1634" s="45"/>
      <c r="S1634" s="45"/>
      <c r="T1634" s="45"/>
    </row>
    <row r="1635" spans="3:20" s="32" customFormat="1">
      <c r="C1635" s="30"/>
      <c r="D1635" s="30"/>
      <c r="E1635" s="29"/>
      <c r="N1635" s="76"/>
      <c r="O1635" s="76"/>
      <c r="P1635" s="76"/>
      <c r="R1635" s="45"/>
      <c r="S1635" s="45"/>
      <c r="T1635" s="45"/>
    </row>
    <row r="1636" spans="3:20" s="32" customFormat="1">
      <c r="C1636" s="30"/>
      <c r="D1636" s="30"/>
      <c r="E1636" s="29"/>
      <c r="N1636" s="76"/>
      <c r="O1636" s="76"/>
      <c r="P1636" s="76"/>
      <c r="R1636" s="45"/>
      <c r="S1636" s="45"/>
      <c r="T1636" s="45"/>
    </row>
    <row r="1637" spans="3:20" s="32" customFormat="1">
      <c r="C1637" s="30"/>
      <c r="D1637" s="30"/>
      <c r="E1637" s="29"/>
      <c r="N1637" s="76"/>
      <c r="O1637" s="76"/>
      <c r="P1637" s="76"/>
      <c r="R1637" s="45"/>
      <c r="S1637" s="45"/>
      <c r="T1637" s="45"/>
    </row>
    <row r="1638" spans="3:20" s="32" customFormat="1">
      <c r="C1638" s="30"/>
      <c r="D1638" s="30"/>
      <c r="E1638" s="29"/>
      <c r="N1638" s="76"/>
      <c r="O1638" s="76"/>
      <c r="P1638" s="76"/>
      <c r="R1638" s="45"/>
      <c r="S1638" s="45"/>
      <c r="T1638" s="45"/>
    </row>
    <row r="1639" spans="3:20" s="32" customFormat="1">
      <c r="C1639" s="30"/>
      <c r="D1639" s="30"/>
      <c r="E1639" s="29"/>
      <c r="N1639" s="76"/>
      <c r="O1639" s="76"/>
      <c r="P1639" s="76"/>
      <c r="R1639" s="45"/>
      <c r="S1639" s="45"/>
      <c r="T1639" s="45"/>
    </row>
    <row r="1640" spans="3:20" s="32" customFormat="1">
      <c r="C1640" s="30"/>
      <c r="D1640" s="30"/>
      <c r="E1640" s="29"/>
      <c r="N1640" s="76"/>
      <c r="O1640" s="76"/>
      <c r="P1640" s="76"/>
      <c r="R1640" s="45"/>
      <c r="S1640" s="45"/>
      <c r="T1640" s="45"/>
    </row>
    <row r="1641" spans="3:20" s="32" customFormat="1">
      <c r="C1641" s="30"/>
      <c r="D1641" s="30"/>
      <c r="E1641" s="29"/>
      <c r="N1641" s="76"/>
      <c r="O1641" s="76"/>
      <c r="P1641" s="76"/>
      <c r="R1641" s="45"/>
      <c r="S1641" s="45"/>
      <c r="T1641" s="45"/>
    </row>
    <row r="1642" spans="3:20" s="32" customFormat="1">
      <c r="C1642" s="30"/>
      <c r="D1642" s="30"/>
      <c r="E1642" s="29"/>
      <c r="N1642" s="76"/>
      <c r="O1642" s="76"/>
      <c r="P1642" s="76"/>
      <c r="R1642" s="45"/>
      <c r="S1642" s="45"/>
      <c r="T1642" s="45"/>
    </row>
    <row r="1643" spans="3:20" s="32" customFormat="1">
      <c r="C1643" s="30"/>
      <c r="D1643" s="30"/>
      <c r="E1643" s="29"/>
      <c r="N1643" s="76"/>
      <c r="O1643" s="76"/>
      <c r="P1643" s="76"/>
      <c r="R1643" s="45"/>
      <c r="S1643" s="45"/>
      <c r="T1643" s="45"/>
    </row>
    <row r="1644" spans="3:20" s="32" customFormat="1">
      <c r="C1644" s="30"/>
      <c r="D1644" s="30"/>
      <c r="E1644" s="29"/>
      <c r="N1644" s="76"/>
      <c r="O1644" s="76"/>
      <c r="P1644" s="76"/>
      <c r="R1644" s="45"/>
      <c r="S1644" s="45"/>
      <c r="T1644" s="45"/>
    </row>
    <row r="1645" spans="3:20" s="32" customFormat="1">
      <c r="C1645" s="30"/>
      <c r="D1645" s="30"/>
      <c r="E1645" s="29"/>
      <c r="N1645" s="76"/>
      <c r="O1645" s="76"/>
      <c r="P1645" s="76"/>
      <c r="R1645" s="45"/>
      <c r="S1645" s="45"/>
      <c r="T1645" s="45"/>
    </row>
    <row r="1646" spans="3:20" s="32" customFormat="1">
      <c r="C1646" s="30"/>
      <c r="D1646" s="30"/>
      <c r="E1646" s="29"/>
      <c r="N1646" s="76"/>
      <c r="O1646" s="76"/>
      <c r="P1646" s="76"/>
      <c r="R1646" s="45"/>
      <c r="S1646" s="45"/>
      <c r="T1646" s="45"/>
    </row>
    <row r="1647" spans="3:20" s="32" customFormat="1">
      <c r="C1647" s="30"/>
      <c r="D1647" s="30"/>
      <c r="E1647" s="29"/>
      <c r="N1647" s="76"/>
      <c r="O1647" s="76"/>
      <c r="P1647" s="76"/>
      <c r="R1647" s="45"/>
      <c r="S1647" s="45"/>
      <c r="T1647" s="45"/>
    </row>
    <row r="1648" spans="3:20" s="32" customFormat="1">
      <c r="C1648" s="30"/>
      <c r="D1648" s="30"/>
      <c r="E1648" s="29"/>
      <c r="N1648" s="76"/>
      <c r="O1648" s="76"/>
      <c r="P1648" s="76"/>
      <c r="R1648" s="45"/>
      <c r="S1648" s="45"/>
      <c r="T1648" s="45"/>
    </row>
    <row r="1649" spans="3:20" s="32" customFormat="1">
      <c r="C1649" s="30"/>
      <c r="D1649" s="30"/>
      <c r="E1649" s="29"/>
      <c r="N1649" s="76"/>
      <c r="O1649" s="76"/>
      <c r="P1649" s="76"/>
      <c r="R1649" s="45"/>
      <c r="S1649" s="45"/>
      <c r="T1649" s="45"/>
    </row>
    <row r="1650" spans="3:20" s="32" customFormat="1">
      <c r="C1650" s="30"/>
      <c r="D1650" s="30"/>
      <c r="E1650" s="29"/>
      <c r="N1650" s="76"/>
      <c r="O1650" s="76"/>
      <c r="P1650" s="76"/>
      <c r="R1650" s="45"/>
      <c r="S1650" s="45"/>
      <c r="T1650" s="45"/>
    </row>
    <row r="1651" spans="3:20" s="32" customFormat="1">
      <c r="C1651" s="30"/>
      <c r="D1651" s="30"/>
      <c r="E1651" s="29"/>
      <c r="N1651" s="76"/>
      <c r="O1651" s="76"/>
      <c r="P1651" s="76"/>
      <c r="R1651" s="45"/>
      <c r="S1651" s="45"/>
      <c r="T1651" s="45"/>
    </row>
    <row r="1652" spans="3:20" s="32" customFormat="1">
      <c r="C1652" s="30"/>
      <c r="D1652" s="30"/>
      <c r="E1652" s="29"/>
      <c r="N1652" s="76"/>
      <c r="O1652" s="76"/>
      <c r="P1652" s="76"/>
      <c r="R1652" s="45"/>
      <c r="S1652" s="45"/>
      <c r="T1652" s="45"/>
    </row>
    <row r="1653" spans="3:20" s="32" customFormat="1">
      <c r="C1653" s="30"/>
      <c r="D1653" s="30"/>
      <c r="E1653" s="29"/>
      <c r="N1653" s="76"/>
      <c r="O1653" s="76"/>
      <c r="P1653" s="76"/>
      <c r="R1653" s="45"/>
      <c r="S1653" s="45"/>
      <c r="T1653" s="45"/>
    </row>
    <row r="1654" spans="3:20" s="32" customFormat="1">
      <c r="C1654" s="30"/>
      <c r="D1654" s="30"/>
      <c r="E1654" s="29"/>
      <c r="N1654" s="76"/>
      <c r="O1654" s="76"/>
      <c r="P1654" s="76"/>
      <c r="R1654" s="45"/>
      <c r="S1654" s="45"/>
      <c r="T1654" s="45"/>
    </row>
    <row r="1655" spans="3:20" s="32" customFormat="1">
      <c r="C1655" s="30"/>
      <c r="D1655" s="30"/>
      <c r="E1655" s="29"/>
      <c r="N1655" s="76"/>
      <c r="O1655" s="76"/>
      <c r="P1655" s="76"/>
      <c r="R1655" s="45"/>
      <c r="S1655" s="45"/>
      <c r="T1655" s="45"/>
    </row>
    <row r="1656" spans="3:20" s="32" customFormat="1">
      <c r="C1656" s="30"/>
      <c r="D1656" s="30"/>
      <c r="E1656" s="29"/>
      <c r="N1656" s="76"/>
      <c r="O1656" s="76"/>
      <c r="P1656" s="76"/>
      <c r="R1656" s="45"/>
      <c r="S1656" s="45"/>
      <c r="T1656" s="45"/>
    </row>
    <row r="1657" spans="3:20" s="32" customFormat="1">
      <c r="C1657" s="30"/>
      <c r="D1657" s="30"/>
      <c r="E1657" s="29"/>
      <c r="N1657" s="76"/>
      <c r="O1657" s="76"/>
      <c r="P1657" s="76"/>
      <c r="R1657" s="45"/>
      <c r="S1657" s="45"/>
      <c r="T1657" s="45"/>
    </row>
    <row r="1658" spans="3:20" s="32" customFormat="1">
      <c r="C1658" s="30"/>
      <c r="D1658" s="30"/>
      <c r="E1658" s="29"/>
      <c r="N1658" s="76"/>
      <c r="O1658" s="76"/>
      <c r="P1658" s="76"/>
      <c r="R1658" s="45"/>
      <c r="S1658" s="45"/>
      <c r="T1658" s="45"/>
    </row>
    <row r="1659" spans="3:20" s="32" customFormat="1">
      <c r="C1659" s="30"/>
      <c r="D1659" s="30"/>
      <c r="E1659" s="29"/>
      <c r="N1659" s="76"/>
      <c r="O1659" s="76"/>
      <c r="P1659" s="76"/>
      <c r="R1659" s="45"/>
      <c r="S1659" s="45"/>
      <c r="T1659" s="45"/>
    </row>
    <row r="1660" spans="3:20" s="32" customFormat="1">
      <c r="C1660" s="30"/>
      <c r="D1660" s="30"/>
      <c r="E1660" s="29"/>
      <c r="N1660" s="76"/>
      <c r="O1660" s="76"/>
      <c r="P1660" s="76"/>
      <c r="R1660" s="45"/>
      <c r="S1660" s="45"/>
      <c r="T1660" s="45"/>
    </row>
    <row r="1661" spans="3:20" s="32" customFormat="1">
      <c r="C1661" s="30"/>
      <c r="D1661" s="30"/>
      <c r="E1661" s="29"/>
      <c r="N1661" s="76"/>
      <c r="O1661" s="76"/>
      <c r="P1661" s="76"/>
      <c r="R1661" s="45"/>
      <c r="S1661" s="45"/>
      <c r="T1661" s="45"/>
    </row>
    <row r="1662" spans="3:20" s="32" customFormat="1">
      <c r="C1662" s="30"/>
      <c r="D1662" s="30"/>
      <c r="E1662" s="29"/>
      <c r="N1662" s="76"/>
      <c r="O1662" s="76"/>
      <c r="P1662" s="76"/>
      <c r="R1662" s="45"/>
      <c r="S1662" s="45"/>
      <c r="T1662" s="45"/>
    </row>
    <row r="1663" spans="3:20" s="32" customFormat="1">
      <c r="C1663" s="30"/>
      <c r="D1663" s="30"/>
      <c r="E1663" s="29"/>
      <c r="N1663" s="76"/>
      <c r="O1663" s="76"/>
      <c r="P1663" s="76"/>
      <c r="R1663" s="45"/>
      <c r="S1663" s="45"/>
      <c r="T1663" s="45"/>
    </row>
  </sheetData>
  <mergeCells count="1">
    <mergeCell ref="B4:M4"/>
  </mergeCells>
  <pageMargins left="0.78740157480314965" right="0.39370078740157483" top="0.78740157480314965" bottom="0.39370078740157483" header="0.31496062992125984" footer="0.31496062992125984"/>
  <pageSetup paperSize="9" scale="7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СПРАВОЧНО Безвозмез РМР 23-25</vt:lpstr>
      <vt:lpstr>'СПРАВОЧНО Безвозмез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2023-11-02T10:25:14Z</dcterms:modified>
</cp:coreProperties>
</file>