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<sst xmlns="http://schemas.openxmlformats.org/spreadsheetml/2006/main" count="298" uniqueCount="258">
  <si>
    <t>ДОХОДЫ</t>
  </si>
  <si>
    <t>год. план</t>
  </si>
  <si>
    <t>исполнение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</si>
  <si>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</si>
  <si>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</si>
  <si>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</si>
  <si>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</si>
  <si>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</si>
  <si>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</si>
  <si>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</si>
  <si>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</si>
  <si>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</si>
  <si>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</si>
  <si>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Штраф.,санкц, возм. ущерба, в т.ч.: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</si>
  <si>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</si>
  <si>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</si>
  <si>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</si>
  <si>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</si>
  <si>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</si>
  <si>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</si>
  <si>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</si>
  <si>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</si>
  <si>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</si>
  <si>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Другие общегосударственные вопросы, в т.ч.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</si>
  <si>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</si>
  <si>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</si>
  <si>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</si>
  <si>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</si>
  <si>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</si>
  <si>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</si>
  <si>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</si>
  <si>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</si>
  <si>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</si>
  <si>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</si>
  <si>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</si>
  <si>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</si>
  <si>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</si>
  <si>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</si>
  <si>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</si>
  <si>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</si>
  <si>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</si>
  <si>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</si>
  <si>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</si>
  <si>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</si>
  <si>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</si>
  <si>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</si>
  <si>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</si>
  <si>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</si>
  <si>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</si>
  <si>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</si>
  <si>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</si>
  <si>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</si>
  <si>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</si>
  <si>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</si>
  <si>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</si>
  <si>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</si>
  <si>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</si>
  <si>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</si>
  <si>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</si>
  <si>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</si>
  <si>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</si>
  <si>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</si>
  <si>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</si>
  <si>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</si>
  <si>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</si>
  <si>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</si>
  <si>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</si>
  <si>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</si>
  <si>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</si>
  <si>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</si>
  <si>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</si>
  <si>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Госпошлина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</si>
  <si>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</si>
  <si>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</si>
  <si>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</si>
  <si>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</si>
  <si>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</si>
  <si>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</si>
  <si>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</si>
  <si>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</si>
  <si>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</si>
  <si>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</si>
  <si>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</si>
  <si>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</si>
  <si>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</si>
  <si>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</si>
  <si>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</si>
  <si>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</si>
  <si>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</si>
  <si>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</si>
  <si>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</si>
  <si>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</si>
  <si>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</si>
  <si>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</si>
  <si>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</si>
  <si>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</si>
  <si>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</si>
  <si>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</si>
  <si>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</si>
  <si>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</si>
  <si>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</si>
  <si>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</si>
  <si>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</si>
  <si>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</si>
  <si>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</si>
  <si>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</si>
  <si>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</si>
  <si>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</si>
  <si>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</si>
  <si>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</si>
  <si>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</si>
  <si>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</si>
  <si>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Дорожное хозяйство(дорожные фонды), в том числе: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</si>
  <si>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</si>
  <si>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</si>
  <si>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</si>
  <si>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</si>
  <si>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</si>
  <si>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</si>
  <si>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</si>
  <si>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</si>
  <si>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</si>
  <si>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</si>
  <si>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</si>
  <si>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</si>
  <si>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</si>
  <si>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</si>
  <si>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</si>
  <si>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9148600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</si>
  <si>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</si>
  <si>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</si>
  <si>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</si>
  <si>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</si>
  <si>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</si>
  <si>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</si>
  <si>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</si>
  <si>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</si>
  <si>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</si>
  <si>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</si>
  <si>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</si>
  <si>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</si>
  <si>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</si>
  <si>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6215020, 6205020</t>
  </si>
  <si>
    <t xml:space="preserve">Доходы мест. бюдж. от продажи имущ.и земли </t>
  </si>
  <si>
    <t>Молодежная политика и оздоровление детей</t>
  </si>
  <si>
    <t>Расходы по исполнительным листам</t>
  </si>
  <si>
    <t>9910008510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</si>
  <si>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</si>
  <si>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</si>
  <si>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</si>
  <si>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</si>
  <si>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</si>
  <si>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</si>
  <si>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</si>
  <si>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</si>
  <si>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</si>
  <si>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</si>
  <si>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</si>
  <si>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</si>
  <si>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</si>
  <si>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</si>
  <si>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</si>
  <si>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</si>
  <si>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</si>
  <si>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</si>
  <si>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</si>
  <si>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</si>
  <si>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</si>
  <si>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</si>
  <si>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</si>
  <si>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</si>
  <si>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</si>
  <si>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</si>
  <si>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</si>
  <si>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</si>
  <si>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</si>
  <si>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</si>
  <si>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</si>
  <si>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</si>
  <si>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</si>
  <si>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</si>
  <si>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</si>
  <si>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</si>
  <si>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</si>
  <si>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</si>
  <si>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</si>
  <si>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Сельское хозяйство и рыболовство</t>
  </si>
  <si>
    <t>Транспорт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</si>
  <si>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</si>
  <si>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</si>
  <si>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</si>
  <si>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</si>
  <si>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</si>
  <si>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</si>
  <si>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</si>
  <si>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</si>
  <si>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</si>
  <si>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</si>
  <si>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</si>
  <si>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</si>
  <si>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</si>
  <si>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</si>
  <si>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</si>
  <si>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</si>
  <si>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>75201G0800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</si>
  <si>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</si>
  <si>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</si>
  <si>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</si>
  <si>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7240100И90</t>
  </si>
  <si>
    <t>Выполнение работ по капитальному ремонту водозаборной скважины в с.Васильевка Ртищевского района Саратовской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</si>
  <si>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</si>
  <si>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</si>
  <si>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7240100C30</t>
  </si>
  <si>
    <t>Откачка воды из скважин в п. Ртищевский Ртищевского муниципального района Саратовской области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</si>
  <si>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</si>
  <si>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</si>
  <si>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</si>
  <si>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Остатки на начало года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</si>
  <si>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</si>
  <si>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</si>
  <si>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7240300750</t>
  </si>
  <si>
    <t>Изготовление проектно - сметной документации по объекту "Внутрипоселковый газопровод среднего давления от врезки у ГРП п. Ртищевский до северной части п. Ртищевский" с положительным заключением государственной экспертизы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</si>
  <si>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</si>
  <si>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</si>
  <si>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</si>
  <si>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</si>
  <si>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Доходы от оказ.пл.усл (компенс.затрат )</t>
  </si>
  <si>
    <t>план на I квартал</t>
  </si>
  <si>
    <t>% к плану I квартала</t>
  </si>
  <si>
    <t>058,059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</si>
  <si>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</si>
  <si>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</si>
  <si>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</si>
  <si>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</si>
  <si>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</si>
  <si>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</si>
  <si>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</si>
  <si>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</si>
  <si>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</si>
  <si>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</si>
  <si>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</si>
  <si>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</si>
  <si>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</si>
  <si>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</si>
  <si>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</si>
  <si>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</si>
  <si>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</si>
  <si>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</si>
  <si>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</si>
  <si>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</si>
  <si>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</si>
  <si>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753005G0800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</si>
  <si>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</si>
  <si>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>753006G0800</t>
  </si>
  <si>
    <t>Основное мероприятие "Изготовление сметной документации, строительный контроль"</t>
  </si>
  <si>
    <t>7240100C50</t>
  </si>
  <si>
    <t>Приобретение водоразборных колонок для организации водоснабжения в Ртищевском районе Саратовской области</t>
  </si>
  <si>
    <t xml:space="preserve">СПРАВКА
об исполнении бюджета Ртищевского района
на 01.03.2018 г.
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</si>
</sst>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5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5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185" fontId="5" fillId="0" borderId="0" xfId="0" applyNumberFormat="1" applyFont="1" applyFill="1" applyBorder="1" applyAlignment="1">
      <alignment horizontal="left" vertical="top" wrapText="1"/>
    </xf>
    <xf numFmtId="9" fontId="5" fillId="0" borderId="10" xfId="0" applyNumberFormat="1" applyFont="1" applyFill="1" applyBorder="1" applyAlignment="1">
      <alignment horizontal="left" vertical="top" wrapText="1"/>
    </xf>
    <xf numFmtId="9" fontId="9" fillId="0" borderId="10" xfId="0" applyNumberFormat="1" applyFont="1" applyFill="1" applyBorder="1" applyAlignment="1">
      <alignment horizontal="left" vertical="top" wrapText="1"/>
    </xf>
    <xf numFmtId="9" fontId="9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9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9" fontId="8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85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00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185" fontId="8" fillId="0" borderId="11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6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6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11" fillId="0" borderId="11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185" fontId="14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center" wrapText="1"/>
    </xf>
    <xf numFmtId="195" fontId="11" fillId="0" borderId="11" xfId="52" applyNumberFormat="1" applyFont="1" applyFill="1" applyBorder="1" applyAlignment="1" applyProtection="1">
      <alignment vertical="center" wrapText="1"/>
      <protection hidden="1"/>
    </xf>
    <xf numFmtId="49" fontId="11" fillId="0" borderId="11" xfId="52" applyNumberFormat="1" applyFont="1" applyFill="1" applyBorder="1" applyAlignment="1" applyProtection="1">
      <alignment vertical="center" wrapText="1"/>
      <protection hidden="1"/>
    </xf>
    <xf numFmtId="49" fontId="11" fillId="0" borderId="11" xfId="0" applyNumberFormat="1" applyFont="1" applyFill="1" applyBorder="1" applyAlignment="1">
      <alignment horizontal="left" vertical="center" wrapText="1"/>
    </xf>
    <xf numFmtId="195" fontId="11" fillId="0" borderId="11" xfId="52" applyNumberFormat="1" applyFont="1" applyFill="1" applyBorder="1" applyAlignment="1" applyProtection="1">
      <alignment wrapText="1"/>
      <protection hidden="1"/>
    </xf>
    <xf numFmtId="49" fontId="11" fillId="0" borderId="11" xfId="52" applyNumberFormat="1" applyFont="1" applyFill="1" applyBorder="1" applyAlignment="1" applyProtection="1">
      <alignment wrapText="1"/>
      <protection hidden="1"/>
    </xf>
    <xf numFmtId="195" fontId="12" fillId="0" borderId="11" xfId="52" applyNumberFormat="1" applyFont="1" applyFill="1" applyBorder="1" applyAlignment="1" applyProtection="1">
      <alignment vertical="center" wrapText="1"/>
      <protection hidden="1"/>
    </xf>
    <xf numFmtId="49" fontId="12" fillId="0" borderId="11" xfId="52" applyNumberFormat="1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85" fontId="15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8" fillId="0" borderId="1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5"/>
  <sheetViews>
    <sheetView tabSelected="1" zoomScale="85" zoomScaleNormal="85" workbookViewId="0" topLeftCell="A1">
      <selection activeCell="D14" sqref="D14"/>
    </sheetView>
  </sheetViews>
  <sheetFormatPr defaultColWidth="9.140625" defaultRowHeight="12.75"/>
  <cols>
    <col min="1" max="1" width="6.57421875" style="68" customWidth="1"/>
    <col min="2" max="2" width="61.00390625" style="68" customWidth="1"/>
    <col min="3" max="3" width="15.7109375" style="69" hidden="1" customWidth="1"/>
    <col min="4" max="4" width="18.28125" style="30" customWidth="1"/>
    <col min="5" max="5" width="17.57421875" style="30" customWidth="1"/>
    <col min="6" max="6" width="15.28125" style="30" customWidth="1"/>
    <col min="7" max="7" width="13.8515625" style="30" customWidth="1"/>
    <col min="8" max="8" width="12.57421875" style="30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4" customFormat="1" ht="60" customHeight="1">
      <c r="A1" s="72" t="s">
        <v>257</v>
      </c>
      <c r="B1" s="72"/>
      <c r="C1" s="72"/>
      <c r="D1" s="72"/>
      <c r="E1" s="72"/>
      <c r="F1" s="72"/>
      <c r="G1" s="72"/>
      <c r="H1" s="72"/>
      <c r="I1" s="7"/>
    </row>
    <row r="2" spans="1:9" ht="12.75" customHeight="1">
      <c r="A2" s="86"/>
      <c r="B2" s="85" t="s">
        <v>0</v>
      </c>
      <c r="C2" s="77" t="s">
        <v>98</v>
      </c>
      <c r="D2" s="76" t="s">
        <v>1</v>
      </c>
      <c r="E2" s="74" t="s">
        <v>227</v>
      </c>
      <c r="F2" s="76" t="s">
        <v>2</v>
      </c>
      <c r="G2" s="74" t="s">
        <v>205</v>
      </c>
      <c r="H2" s="74" t="s">
        <v>228</v>
      </c>
      <c r="I2" s="8"/>
    </row>
    <row r="3" spans="1:9" ht="47.25" customHeight="1">
      <c r="A3" s="86"/>
      <c r="B3" s="85"/>
      <c r="C3" s="78"/>
      <c r="D3" s="76"/>
      <c r="E3" s="75"/>
      <c r="F3" s="76"/>
      <c r="G3" s="75"/>
      <c r="H3" s="75"/>
      <c r="I3" s="8"/>
    </row>
    <row r="4" spans="1:9" ht="24" customHeight="1">
      <c r="A4" s="35"/>
      <c r="B4" s="37" t="s">
        <v>59</v>
      </c>
      <c r="C4" s="38"/>
      <c r="D4" s="39">
        <f>D5+D6+D7+D8+D9+D10+D11+D12+D13+D14+D15+D16+D17+D18+D19+D20+D21+D23</f>
        <v>170110.4</v>
      </c>
      <c r="E4" s="39">
        <f>E5+E6+E7+E8+E9+E10+E11+E12+E13+E14+E15+E16+E17+E18+E19+E20+E21+E23</f>
        <v>40080</v>
      </c>
      <c r="F4" s="39">
        <f>F5+F6+F7+F8+F9+F10+F11+F12+F13+F14+F15+F16+F17+F18+F19+F20+F21+F23</f>
        <v>28464.8</v>
      </c>
      <c r="G4" s="27">
        <f>F4/D4</f>
        <v>0.1673313330637045</v>
      </c>
      <c r="H4" s="27">
        <f>F4/E4</f>
        <v>0.7101996007984032</v>
      </c>
      <c r="I4" s="9"/>
    </row>
    <row r="5" spans="1:9" ht="18.75">
      <c r="A5" s="35"/>
      <c r="B5" s="37" t="s">
        <v>3</v>
      </c>
      <c r="C5" s="38"/>
      <c r="D5" s="40">
        <v>113067</v>
      </c>
      <c r="E5" s="40">
        <v>26200</v>
      </c>
      <c r="F5" s="40">
        <v>17946.6</v>
      </c>
      <c r="G5" s="27">
        <f aca="true" t="shared" si="0" ref="G5:G32">F5/D5</f>
        <v>0.15872535753137518</v>
      </c>
      <c r="H5" s="27">
        <f aca="true" t="shared" si="1" ref="H5:H32">F5/E5</f>
        <v>0.6849847328244274</v>
      </c>
      <c r="I5" s="9"/>
    </row>
    <row r="6" spans="1:9" ht="18.75">
      <c r="A6" s="35"/>
      <c r="B6" s="37" t="s">
        <v>4</v>
      </c>
      <c r="C6" s="38"/>
      <c r="D6" s="40">
        <v>17200</v>
      </c>
      <c r="E6" s="40">
        <v>4100</v>
      </c>
      <c r="F6" s="40">
        <v>3178.3</v>
      </c>
      <c r="G6" s="27">
        <f t="shared" si="0"/>
        <v>0.18478488372093024</v>
      </c>
      <c r="H6" s="27">
        <f t="shared" si="1"/>
        <v>0.7751951219512195</v>
      </c>
      <c r="I6" s="9"/>
    </row>
    <row r="7" spans="1:9" ht="18.75">
      <c r="A7" s="35"/>
      <c r="B7" s="37" t="s">
        <v>5</v>
      </c>
      <c r="C7" s="38"/>
      <c r="D7" s="40">
        <v>8865</v>
      </c>
      <c r="E7" s="40">
        <v>5000</v>
      </c>
      <c r="F7" s="40">
        <v>689.8</v>
      </c>
      <c r="G7" s="27">
        <f t="shared" si="0"/>
        <v>0.0778116187253243</v>
      </c>
      <c r="H7" s="27">
        <f t="shared" si="1"/>
        <v>0.13796</v>
      </c>
      <c r="I7" s="9"/>
    </row>
    <row r="8" spans="1:9" ht="18.75" hidden="1">
      <c r="A8" s="35"/>
      <c r="B8" s="37" t="s">
        <v>6</v>
      </c>
      <c r="C8" s="38"/>
      <c r="D8" s="40">
        <v>0</v>
      </c>
      <c r="E8" s="40">
        <v>0</v>
      </c>
      <c r="F8" s="40">
        <v>0</v>
      </c>
      <c r="G8" s="27" t="e">
        <f t="shared" si="0"/>
        <v>#DIV/0!</v>
      </c>
      <c r="H8" s="27" t="e">
        <f t="shared" si="1"/>
        <v>#DIV/0!</v>
      </c>
      <c r="I8" s="9"/>
    </row>
    <row r="9" spans="1:9" ht="18.75">
      <c r="A9" s="35"/>
      <c r="B9" s="37" t="s">
        <v>129</v>
      </c>
      <c r="C9" s="38"/>
      <c r="D9" s="40">
        <v>18984.4</v>
      </c>
      <c r="E9" s="40">
        <v>2400</v>
      </c>
      <c r="F9" s="40">
        <v>2316.7</v>
      </c>
      <c r="G9" s="27">
        <f t="shared" si="0"/>
        <v>0.12203177345610078</v>
      </c>
      <c r="H9" s="27">
        <f t="shared" si="1"/>
        <v>0.9652916666666665</v>
      </c>
      <c r="I9" s="9"/>
    </row>
    <row r="10" spans="1:9" ht="18.75" hidden="1">
      <c r="A10" s="35"/>
      <c r="B10" s="37" t="s">
        <v>7</v>
      </c>
      <c r="C10" s="38"/>
      <c r="D10" s="40">
        <v>0</v>
      </c>
      <c r="E10" s="40">
        <v>0</v>
      </c>
      <c r="F10" s="40">
        <v>0</v>
      </c>
      <c r="G10" s="27" t="e">
        <f t="shared" si="0"/>
        <v>#DIV/0!</v>
      </c>
      <c r="H10" s="27" t="e">
        <f t="shared" si="1"/>
        <v>#DIV/0!</v>
      </c>
      <c r="I10" s="9"/>
    </row>
    <row r="11" spans="1:9" ht="18.75">
      <c r="A11" s="35"/>
      <c r="B11" s="37" t="s">
        <v>71</v>
      </c>
      <c r="C11" s="38"/>
      <c r="D11" s="40">
        <v>3500</v>
      </c>
      <c r="E11" s="40">
        <v>700</v>
      </c>
      <c r="F11" s="40">
        <v>578.1</v>
      </c>
      <c r="G11" s="27">
        <f t="shared" si="0"/>
        <v>0.16517142857142858</v>
      </c>
      <c r="H11" s="27">
        <f t="shared" si="1"/>
        <v>0.8258571428571428</v>
      </c>
      <c r="I11" s="9"/>
    </row>
    <row r="12" spans="1:9" ht="18.75" hidden="1">
      <c r="A12" s="35"/>
      <c r="B12" s="37" t="s">
        <v>188</v>
      </c>
      <c r="C12" s="38"/>
      <c r="D12" s="40"/>
      <c r="E12" s="40"/>
      <c r="F12" s="40"/>
      <c r="G12" s="27" t="e">
        <f t="shared" si="0"/>
        <v>#DIV/0!</v>
      </c>
      <c r="H12" s="27" t="e">
        <f t="shared" si="1"/>
        <v>#DIV/0!</v>
      </c>
      <c r="I12" s="9"/>
    </row>
    <row r="13" spans="1:9" ht="18.75">
      <c r="A13" s="35"/>
      <c r="B13" s="37" t="s">
        <v>8</v>
      </c>
      <c r="C13" s="38"/>
      <c r="D13" s="40">
        <v>4100</v>
      </c>
      <c r="E13" s="40">
        <v>870</v>
      </c>
      <c r="F13" s="40">
        <v>404.7</v>
      </c>
      <c r="G13" s="27">
        <f t="shared" si="0"/>
        <v>0.09870731707317072</v>
      </c>
      <c r="H13" s="27">
        <f t="shared" si="1"/>
        <v>0.4651724137931034</v>
      </c>
      <c r="I13" s="9"/>
    </row>
    <row r="14" spans="1:9" ht="18.75">
      <c r="A14" s="35"/>
      <c r="B14" s="37" t="s">
        <v>9</v>
      </c>
      <c r="C14" s="38"/>
      <c r="D14" s="40">
        <v>400</v>
      </c>
      <c r="E14" s="40">
        <v>100</v>
      </c>
      <c r="F14" s="40">
        <v>68.4</v>
      </c>
      <c r="G14" s="27">
        <f t="shared" si="0"/>
        <v>0.171</v>
      </c>
      <c r="H14" s="27">
        <f t="shared" si="1"/>
        <v>0.684</v>
      </c>
      <c r="I14" s="9"/>
    </row>
    <row r="15" spans="1:9" ht="18.75" hidden="1">
      <c r="A15" s="35"/>
      <c r="B15" s="37" t="s">
        <v>10</v>
      </c>
      <c r="C15" s="38"/>
      <c r="D15" s="40">
        <v>0</v>
      </c>
      <c r="E15" s="40">
        <v>0</v>
      </c>
      <c r="F15" s="40">
        <v>0</v>
      </c>
      <c r="G15" s="27" t="e">
        <f t="shared" si="0"/>
        <v>#DIV/0!</v>
      </c>
      <c r="H15" s="27" t="e">
        <f t="shared" si="1"/>
        <v>#DIV/0!</v>
      </c>
      <c r="I15" s="9"/>
    </row>
    <row r="16" spans="1:9" ht="18.75" hidden="1">
      <c r="A16" s="35"/>
      <c r="B16" s="37" t="s">
        <v>11</v>
      </c>
      <c r="C16" s="38"/>
      <c r="D16" s="40">
        <v>0</v>
      </c>
      <c r="E16" s="40">
        <v>0</v>
      </c>
      <c r="F16" s="40">
        <v>0</v>
      </c>
      <c r="G16" s="27" t="e">
        <f t="shared" si="0"/>
        <v>#DIV/0!</v>
      </c>
      <c r="H16" s="27" t="e">
        <f t="shared" si="1"/>
        <v>#DIV/0!</v>
      </c>
      <c r="I16" s="9"/>
    </row>
    <row r="17" spans="1:9" ht="20.25" customHeight="1">
      <c r="A17" s="35"/>
      <c r="B17" s="37" t="s">
        <v>12</v>
      </c>
      <c r="C17" s="38"/>
      <c r="D17" s="40">
        <v>872</v>
      </c>
      <c r="E17" s="40">
        <v>200</v>
      </c>
      <c r="F17" s="40">
        <v>217.3</v>
      </c>
      <c r="G17" s="27">
        <f t="shared" si="0"/>
        <v>0.24919724770642204</v>
      </c>
      <c r="H17" s="27">
        <f t="shared" si="1"/>
        <v>1.0865</v>
      </c>
      <c r="I17" s="9"/>
    </row>
    <row r="18" spans="1:9" ht="18" customHeight="1" hidden="1">
      <c r="A18" s="35"/>
      <c r="B18" s="37" t="s">
        <v>225</v>
      </c>
      <c r="C18" s="38"/>
      <c r="D18" s="40"/>
      <c r="E18" s="40"/>
      <c r="F18" s="40"/>
      <c r="G18" s="27" t="e">
        <f t="shared" si="0"/>
        <v>#DIV/0!</v>
      </c>
      <c r="H18" s="27" t="e">
        <f t="shared" si="1"/>
        <v>#DIV/0!</v>
      </c>
      <c r="I18" s="9"/>
    </row>
    <row r="19" spans="1:9" ht="18.75">
      <c r="A19" s="35"/>
      <c r="B19" s="37" t="s">
        <v>226</v>
      </c>
      <c r="C19" s="38"/>
      <c r="D19" s="40">
        <v>0</v>
      </c>
      <c r="E19" s="40">
        <v>0</v>
      </c>
      <c r="F19" s="40">
        <v>40.9</v>
      </c>
      <c r="G19" s="27">
        <v>0</v>
      </c>
      <c r="H19" s="27">
        <v>0</v>
      </c>
      <c r="I19" s="9"/>
    </row>
    <row r="20" spans="1:9" ht="18.75">
      <c r="A20" s="35"/>
      <c r="B20" s="37" t="s">
        <v>143</v>
      </c>
      <c r="C20" s="38"/>
      <c r="D20" s="40">
        <v>700</v>
      </c>
      <c r="E20" s="40">
        <v>150</v>
      </c>
      <c r="F20" s="40">
        <v>2182.5</v>
      </c>
      <c r="G20" s="27">
        <f t="shared" si="0"/>
        <v>3.117857142857143</v>
      </c>
      <c r="H20" s="27">
        <f t="shared" si="1"/>
        <v>14.55</v>
      </c>
      <c r="I20" s="9"/>
    </row>
    <row r="21" spans="1:9" ht="18.75">
      <c r="A21" s="35"/>
      <c r="B21" s="37" t="s">
        <v>13</v>
      </c>
      <c r="C21" s="38"/>
      <c r="D21" s="40">
        <v>2422</v>
      </c>
      <c r="E21" s="40">
        <v>360</v>
      </c>
      <c r="F21" s="40">
        <v>178.9</v>
      </c>
      <c r="G21" s="27">
        <f t="shared" si="0"/>
        <v>0.07386457473162676</v>
      </c>
      <c r="H21" s="27">
        <f t="shared" si="1"/>
        <v>0.49694444444444447</v>
      </c>
      <c r="I21" s="9"/>
    </row>
    <row r="22" spans="1:9" ht="18.75">
      <c r="A22" s="35"/>
      <c r="B22" s="37" t="s">
        <v>14</v>
      </c>
      <c r="C22" s="38"/>
      <c r="D22" s="40">
        <v>1315</v>
      </c>
      <c r="E22" s="40">
        <v>131</v>
      </c>
      <c r="F22" s="40">
        <v>75</v>
      </c>
      <c r="G22" s="27">
        <f t="shared" si="0"/>
        <v>0.057034220532319393</v>
      </c>
      <c r="H22" s="27">
        <f t="shared" si="1"/>
        <v>0.5725190839694656</v>
      </c>
      <c r="I22" s="9"/>
    </row>
    <row r="23" spans="1:9" ht="18.75">
      <c r="A23" s="35"/>
      <c r="B23" s="37" t="s">
        <v>15</v>
      </c>
      <c r="C23" s="38"/>
      <c r="D23" s="40">
        <v>0</v>
      </c>
      <c r="E23" s="40">
        <v>0</v>
      </c>
      <c r="F23" s="40">
        <v>662.6</v>
      </c>
      <c r="G23" s="27">
        <v>0</v>
      </c>
      <c r="H23" s="27">
        <v>0</v>
      </c>
      <c r="I23" s="9"/>
    </row>
    <row r="24" spans="1:9" ht="18.75">
      <c r="A24" s="35"/>
      <c r="B24" s="36" t="s">
        <v>58</v>
      </c>
      <c r="C24" s="41"/>
      <c r="D24" s="40">
        <f>D25+D26+D27+D28+D29+D31+D30</f>
        <v>545453.4</v>
      </c>
      <c r="E24" s="40">
        <f>E25+E26+E27+E28+E29+E31+E30</f>
        <v>134046.9</v>
      </c>
      <c r="F24" s="40">
        <f>F25+F26+F27+F28+F29+F31+F30</f>
        <v>68954.79999999999</v>
      </c>
      <c r="G24" s="27">
        <f t="shared" si="0"/>
        <v>0.1264173988098708</v>
      </c>
      <c r="H24" s="27">
        <f t="shared" si="1"/>
        <v>0.514408016895579</v>
      </c>
      <c r="I24" s="9"/>
    </row>
    <row r="25" spans="1:9" ht="18.75">
      <c r="A25" s="35"/>
      <c r="B25" s="37" t="s">
        <v>16</v>
      </c>
      <c r="C25" s="38"/>
      <c r="D25" s="40">
        <v>138965</v>
      </c>
      <c r="E25" s="40">
        <v>34741.3</v>
      </c>
      <c r="F25" s="40">
        <v>23160</v>
      </c>
      <c r="G25" s="27">
        <f t="shared" si="0"/>
        <v>0.16666066995286583</v>
      </c>
      <c r="H25" s="27">
        <f t="shared" si="1"/>
        <v>0.6666417203731582</v>
      </c>
      <c r="I25" s="9"/>
    </row>
    <row r="26" spans="1:9" ht="18.75">
      <c r="A26" s="35"/>
      <c r="B26" s="37" t="s">
        <v>17</v>
      </c>
      <c r="C26" s="38"/>
      <c r="D26" s="40">
        <v>355485.7</v>
      </c>
      <c r="E26" s="40">
        <v>88870.4</v>
      </c>
      <c r="F26" s="40">
        <v>43998.9</v>
      </c>
      <c r="G26" s="27">
        <f t="shared" si="0"/>
        <v>0.12377122342755278</v>
      </c>
      <c r="H26" s="27">
        <f t="shared" si="1"/>
        <v>0.49509060384559994</v>
      </c>
      <c r="I26" s="9"/>
    </row>
    <row r="27" spans="1:9" ht="18.75">
      <c r="A27" s="35"/>
      <c r="B27" s="37" t="s">
        <v>18</v>
      </c>
      <c r="C27" s="38"/>
      <c r="D27" s="40">
        <v>44111.7</v>
      </c>
      <c r="E27" s="40">
        <v>8712.4</v>
      </c>
      <c r="F27" s="40">
        <v>1795.9</v>
      </c>
      <c r="G27" s="27">
        <f t="shared" si="0"/>
        <v>0.040712554719042796</v>
      </c>
      <c r="H27" s="27">
        <f t="shared" si="1"/>
        <v>0.20613149074881779</v>
      </c>
      <c r="I27" s="9"/>
    </row>
    <row r="28" spans="1:9" ht="29.25" customHeight="1" hidden="1">
      <c r="A28" s="35"/>
      <c r="B28" s="37" t="s">
        <v>116</v>
      </c>
      <c r="C28" s="38"/>
      <c r="D28" s="40">
        <v>0</v>
      </c>
      <c r="E28" s="40">
        <v>0</v>
      </c>
      <c r="F28" s="40">
        <v>0</v>
      </c>
      <c r="G28" s="27" t="e">
        <f t="shared" si="0"/>
        <v>#DIV/0!</v>
      </c>
      <c r="H28" s="27" t="e">
        <f t="shared" si="1"/>
        <v>#DIV/0!</v>
      </c>
      <c r="I28" s="9"/>
    </row>
    <row r="29" spans="1:9" ht="36.75" customHeight="1">
      <c r="A29" s="35"/>
      <c r="B29" s="37" t="s">
        <v>91</v>
      </c>
      <c r="C29" s="41"/>
      <c r="D29" s="40">
        <v>6891</v>
      </c>
      <c r="E29" s="40">
        <v>1722.8</v>
      </c>
      <c r="F29" s="40">
        <v>0</v>
      </c>
      <c r="G29" s="27">
        <f t="shared" si="0"/>
        <v>0</v>
      </c>
      <c r="H29" s="27">
        <f t="shared" si="1"/>
        <v>0</v>
      </c>
      <c r="I29" s="9"/>
    </row>
    <row r="30" spans="1:9" ht="67.5" customHeight="1" hidden="1">
      <c r="A30" s="35"/>
      <c r="B30" s="42" t="s">
        <v>216</v>
      </c>
      <c r="C30" s="43"/>
      <c r="D30" s="40">
        <v>0</v>
      </c>
      <c r="E30" s="40">
        <v>0</v>
      </c>
      <c r="F30" s="40">
        <v>0</v>
      </c>
      <c r="G30" s="27" t="e">
        <f t="shared" si="0"/>
        <v>#DIV/0!</v>
      </c>
      <c r="H30" s="27" t="e">
        <f t="shared" si="1"/>
        <v>#DIV/0!</v>
      </c>
      <c r="I30" s="9"/>
    </row>
    <row r="31" spans="1:9" ht="39" customHeight="1" hidden="1" thickBot="1">
      <c r="A31" s="35"/>
      <c r="B31" s="44" t="s">
        <v>95</v>
      </c>
      <c r="C31" s="45"/>
      <c r="D31" s="40">
        <v>0</v>
      </c>
      <c r="E31" s="40">
        <v>0</v>
      </c>
      <c r="F31" s="40">
        <v>0</v>
      </c>
      <c r="G31" s="27" t="e">
        <f t="shared" si="0"/>
        <v>#DIV/0!</v>
      </c>
      <c r="H31" s="27" t="e">
        <f t="shared" si="1"/>
        <v>#DIV/0!</v>
      </c>
      <c r="I31" s="9"/>
    </row>
    <row r="32" spans="1:9" ht="18.75">
      <c r="A32" s="35"/>
      <c r="B32" s="37" t="s">
        <v>19</v>
      </c>
      <c r="C32" s="38"/>
      <c r="D32" s="40">
        <f>D4+D24</f>
        <v>715563.8</v>
      </c>
      <c r="E32" s="40">
        <f>E4+E24</f>
        <v>174126.9</v>
      </c>
      <c r="F32" s="40">
        <f>F4+F24</f>
        <v>97419.59999999999</v>
      </c>
      <c r="G32" s="27">
        <f t="shared" si="0"/>
        <v>0.13614383511295566</v>
      </c>
      <c r="H32" s="27">
        <f t="shared" si="1"/>
        <v>0.5594747279139524</v>
      </c>
      <c r="I32" s="9"/>
    </row>
    <row r="33" spans="1:9" ht="18.75" hidden="1">
      <c r="A33" s="35"/>
      <c r="B33" s="37" t="s">
        <v>72</v>
      </c>
      <c r="C33" s="38"/>
      <c r="D33" s="40">
        <f>D4</f>
        <v>170110.4</v>
      </c>
      <c r="E33" s="40">
        <f>E4</f>
        <v>40080</v>
      </c>
      <c r="F33" s="40">
        <f>F4</f>
        <v>28464.8</v>
      </c>
      <c r="G33" s="27">
        <f>F33/D33</f>
        <v>0.1673313330637045</v>
      </c>
      <c r="H33" s="27">
        <f>F33/E33</f>
        <v>0.7101996007984032</v>
      </c>
      <c r="I33" s="9"/>
    </row>
    <row r="34" spans="1:9" ht="12.75">
      <c r="A34" s="82"/>
      <c r="B34" s="83"/>
      <c r="C34" s="83"/>
      <c r="D34" s="83"/>
      <c r="E34" s="83"/>
      <c r="F34" s="83"/>
      <c r="G34" s="83"/>
      <c r="H34" s="84"/>
      <c r="I34" s="6"/>
    </row>
    <row r="35" spans="1:9" ht="15" customHeight="1">
      <c r="A35" s="73" t="s">
        <v>97</v>
      </c>
      <c r="B35" s="73" t="s">
        <v>20</v>
      </c>
      <c r="C35" s="77" t="s">
        <v>98</v>
      </c>
      <c r="D35" s="76" t="s">
        <v>1</v>
      </c>
      <c r="E35" s="74" t="s">
        <v>227</v>
      </c>
      <c r="F35" s="76" t="s">
        <v>2</v>
      </c>
      <c r="G35" s="74" t="s">
        <v>205</v>
      </c>
      <c r="H35" s="74" t="s">
        <v>228</v>
      </c>
      <c r="I35" s="8"/>
    </row>
    <row r="36" spans="1:9" ht="21.75" customHeight="1">
      <c r="A36" s="73"/>
      <c r="B36" s="73"/>
      <c r="C36" s="78"/>
      <c r="D36" s="76"/>
      <c r="E36" s="75"/>
      <c r="F36" s="76"/>
      <c r="G36" s="75"/>
      <c r="H36" s="75"/>
      <c r="I36" s="8"/>
    </row>
    <row r="37" spans="1:9" ht="19.5" customHeight="1">
      <c r="A37" s="41" t="s">
        <v>47</v>
      </c>
      <c r="B37" s="36" t="s">
        <v>21</v>
      </c>
      <c r="C37" s="41"/>
      <c r="D37" s="39">
        <f>D39+D44+D45+D42+D43+D41+D38</f>
        <v>50984.299999999996</v>
      </c>
      <c r="E37" s="39">
        <f>E39+E44+E45+E42+E43+E41+E38</f>
        <v>13109.4</v>
      </c>
      <c r="F37" s="39">
        <f>F39+F44+F45+F42+F43+F41+F38</f>
        <v>7375.099999999999</v>
      </c>
      <c r="G37" s="28">
        <f aca="true" t="shared" si="2" ref="G37:G124">F37/D37</f>
        <v>0.14465433476580045</v>
      </c>
      <c r="H37" s="28">
        <f>F37/E37</f>
        <v>0.5625810487131371</v>
      </c>
      <c r="I37" s="12"/>
    </row>
    <row r="38" spans="1:9" ht="36" customHeight="1">
      <c r="A38" s="38" t="s">
        <v>48</v>
      </c>
      <c r="B38" s="37" t="s">
        <v>163</v>
      </c>
      <c r="C38" s="38" t="s">
        <v>48</v>
      </c>
      <c r="D38" s="40">
        <v>1560</v>
      </c>
      <c r="E38" s="40">
        <v>390</v>
      </c>
      <c r="F38" s="40">
        <v>235.1</v>
      </c>
      <c r="G38" s="28">
        <f t="shared" si="2"/>
        <v>0.1507051282051282</v>
      </c>
      <c r="H38" s="28">
        <f aca="true" t="shared" si="3" ref="H38:H103">F38/E38</f>
        <v>0.6028205128205129</v>
      </c>
      <c r="I38" s="12"/>
    </row>
    <row r="39" spans="1:14" ht="54.75" customHeight="1">
      <c r="A39" s="38" t="s">
        <v>49</v>
      </c>
      <c r="B39" s="37" t="s">
        <v>99</v>
      </c>
      <c r="C39" s="38" t="s">
        <v>49</v>
      </c>
      <c r="D39" s="40">
        <f>D40</f>
        <v>24532.5</v>
      </c>
      <c r="E39" s="40">
        <f>E40</f>
        <v>6303.4</v>
      </c>
      <c r="F39" s="40">
        <f>F40</f>
        <v>3491.1</v>
      </c>
      <c r="G39" s="28">
        <f t="shared" si="2"/>
        <v>0.1423051054723326</v>
      </c>
      <c r="H39" s="28">
        <f t="shared" si="3"/>
        <v>0.5538439572294318</v>
      </c>
      <c r="I39" s="13"/>
      <c r="J39" s="80"/>
      <c r="K39" s="80"/>
      <c r="L39" s="79"/>
      <c r="M39" s="79"/>
      <c r="N39" s="79"/>
    </row>
    <row r="40" spans="1:14" s="11" customFormat="1" ht="18.75">
      <c r="A40" s="46"/>
      <c r="B40" s="47" t="s">
        <v>22</v>
      </c>
      <c r="C40" s="46" t="s">
        <v>49</v>
      </c>
      <c r="D40" s="48">
        <v>24532.5</v>
      </c>
      <c r="E40" s="48">
        <v>6303.4</v>
      </c>
      <c r="F40" s="48">
        <v>3491.1</v>
      </c>
      <c r="G40" s="28">
        <f t="shared" si="2"/>
        <v>0.1423051054723326</v>
      </c>
      <c r="H40" s="28">
        <f t="shared" si="3"/>
        <v>0.5538439572294318</v>
      </c>
      <c r="I40" s="14"/>
      <c r="J40" s="81"/>
      <c r="K40" s="81"/>
      <c r="L40" s="79"/>
      <c r="M40" s="79"/>
      <c r="N40" s="79"/>
    </row>
    <row r="41" spans="1:14" s="11" customFormat="1" ht="60.75" customHeight="1" hidden="1">
      <c r="A41" s="46" t="s">
        <v>138</v>
      </c>
      <c r="B41" s="37" t="s">
        <v>210</v>
      </c>
      <c r="C41" s="46" t="s">
        <v>211</v>
      </c>
      <c r="D41" s="48">
        <v>0</v>
      </c>
      <c r="E41" s="48">
        <v>0</v>
      </c>
      <c r="F41" s="48">
        <v>0</v>
      </c>
      <c r="G41" s="28" t="e">
        <f t="shared" si="2"/>
        <v>#DIV/0!</v>
      </c>
      <c r="H41" s="28" t="e">
        <f t="shared" si="3"/>
        <v>#DIV/0!</v>
      </c>
      <c r="I41" s="15"/>
      <c r="J41" s="26"/>
      <c r="K41" s="26"/>
      <c r="L41" s="25"/>
      <c r="M41" s="25"/>
      <c r="N41" s="25"/>
    </row>
    <row r="42" spans="1:14" s="24" customFormat="1" ht="54.75" customHeight="1">
      <c r="A42" s="38" t="s">
        <v>50</v>
      </c>
      <c r="B42" s="37" t="s">
        <v>100</v>
      </c>
      <c r="C42" s="38" t="s">
        <v>50</v>
      </c>
      <c r="D42" s="40">
        <v>7485.2</v>
      </c>
      <c r="E42" s="40">
        <v>1997.9</v>
      </c>
      <c r="F42" s="40">
        <v>1094.2</v>
      </c>
      <c r="G42" s="28">
        <f t="shared" si="2"/>
        <v>0.1461817987495324</v>
      </c>
      <c r="H42" s="28">
        <f t="shared" si="3"/>
        <v>0.5476750588117524</v>
      </c>
      <c r="I42" s="10"/>
      <c r="J42" s="22"/>
      <c r="K42" s="22"/>
      <c r="L42" s="23"/>
      <c r="M42" s="23"/>
      <c r="N42" s="23"/>
    </row>
    <row r="43" spans="1:14" s="24" customFormat="1" ht="30" customHeight="1" hidden="1">
      <c r="A43" s="38" t="s">
        <v>113</v>
      </c>
      <c r="B43" s="37" t="s">
        <v>114</v>
      </c>
      <c r="C43" s="38" t="s">
        <v>113</v>
      </c>
      <c r="D43" s="40">
        <v>0</v>
      </c>
      <c r="E43" s="40">
        <v>0</v>
      </c>
      <c r="F43" s="40">
        <v>0</v>
      </c>
      <c r="G43" s="28" t="e">
        <f t="shared" si="2"/>
        <v>#DIV/0!</v>
      </c>
      <c r="H43" s="28" t="e">
        <f t="shared" si="3"/>
        <v>#DIV/0!</v>
      </c>
      <c r="I43" s="10"/>
      <c r="J43" s="22"/>
      <c r="K43" s="22"/>
      <c r="L43" s="23"/>
      <c r="M43" s="23"/>
      <c r="N43" s="23"/>
    </row>
    <row r="44" spans="1:9" ht="17.25" customHeight="1">
      <c r="A44" s="38" t="s">
        <v>51</v>
      </c>
      <c r="B44" s="37" t="s">
        <v>101</v>
      </c>
      <c r="C44" s="38" t="s">
        <v>51</v>
      </c>
      <c r="D44" s="40">
        <v>500</v>
      </c>
      <c r="E44" s="40">
        <v>0</v>
      </c>
      <c r="F44" s="40">
        <v>0</v>
      </c>
      <c r="G44" s="28">
        <f t="shared" si="2"/>
        <v>0</v>
      </c>
      <c r="H44" s="28">
        <v>0</v>
      </c>
      <c r="I44" s="10"/>
    </row>
    <row r="45" spans="1:9" ht="18" customHeight="1">
      <c r="A45" s="49" t="s">
        <v>75</v>
      </c>
      <c r="B45" s="50" t="s">
        <v>23</v>
      </c>
      <c r="C45" s="49"/>
      <c r="D45" s="40">
        <f>D46+D47+D48+D49+D50+D51</f>
        <v>16906.6</v>
      </c>
      <c r="E45" s="40">
        <f>E46+E47+E48+E49+E50+E51</f>
        <v>4418.1</v>
      </c>
      <c r="F45" s="40">
        <f>F46+F47+F48+F49+F50+F51</f>
        <v>2554.7</v>
      </c>
      <c r="G45" s="28">
        <f t="shared" si="2"/>
        <v>0.1511066684016893</v>
      </c>
      <c r="H45" s="28">
        <f t="shared" si="3"/>
        <v>0.5782349878907221</v>
      </c>
      <c r="I45" s="10"/>
    </row>
    <row r="46" spans="1:9" s="11" customFormat="1" ht="42" customHeight="1">
      <c r="A46" s="51"/>
      <c r="B46" s="52" t="s">
        <v>121</v>
      </c>
      <c r="C46" s="51" t="s">
        <v>229</v>
      </c>
      <c r="D46" s="48">
        <v>10473.1</v>
      </c>
      <c r="E46" s="48">
        <v>3066.8</v>
      </c>
      <c r="F46" s="48">
        <v>1854</v>
      </c>
      <c r="G46" s="28">
        <f t="shared" si="2"/>
        <v>0.17702494963286897</v>
      </c>
      <c r="H46" s="28">
        <f t="shared" si="3"/>
        <v>0.6045389330898656</v>
      </c>
      <c r="I46" s="15"/>
    </row>
    <row r="47" spans="1:9" s="11" customFormat="1" ht="18.75">
      <c r="A47" s="51"/>
      <c r="B47" s="52" t="s">
        <v>118</v>
      </c>
      <c r="C47" s="51" t="s">
        <v>119</v>
      </c>
      <c r="D47" s="48">
        <v>50</v>
      </c>
      <c r="E47" s="48">
        <v>8.8</v>
      </c>
      <c r="F47" s="48">
        <v>0</v>
      </c>
      <c r="G47" s="28">
        <f t="shared" si="2"/>
        <v>0</v>
      </c>
      <c r="H47" s="28">
        <f t="shared" si="3"/>
        <v>0</v>
      </c>
      <c r="I47" s="15"/>
    </row>
    <row r="48" spans="1:9" s="11" customFormat="1" ht="31.5">
      <c r="A48" s="51"/>
      <c r="B48" s="52" t="s">
        <v>117</v>
      </c>
      <c r="C48" s="51" t="s">
        <v>149</v>
      </c>
      <c r="D48" s="48">
        <v>200</v>
      </c>
      <c r="E48" s="48">
        <v>35</v>
      </c>
      <c r="F48" s="48">
        <v>3.5</v>
      </c>
      <c r="G48" s="28">
        <f t="shared" si="2"/>
        <v>0.0175</v>
      </c>
      <c r="H48" s="28">
        <f t="shared" si="3"/>
        <v>0.1</v>
      </c>
      <c r="I48" s="15"/>
    </row>
    <row r="49" spans="1:9" s="11" customFormat="1" ht="18.75">
      <c r="A49" s="51"/>
      <c r="B49" s="52" t="s">
        <v>102</v>
      </c>
      <c r="C49" s="51" t="s">
        <v>120</v>
      </c>
      <c r="D49" s="48">
        <v>4183.5</v>
      </c>
      <c r="E49" s="48">
        <v>1082.5</v>
      </c>
      <c r="F49" s="48">
        <v>597.2</v>
      </c>
      <c r="G49" s="28">
        <f t="shared" si="2"/>
        <v>0.14275128480937016</v>
      </c>
      <c r="H49" s="28">
        <f t="shared" si="3"/>
        <v>0.5516859122401848</v>
      </c>
      <c r="I49" s="15"/>
    </row>
    <row r="50" spans="1:9" s="11" customFormat="1" ht="39" customHeight="1">
      <c r="A50" s="51"/>
      <c r="B50" s="52" t="s">
        <v>164</v>
      </c>
      <c r="C50" s="51" t="s">
        <v>148</v>
      </c>
      <c r="D50" s="48">
        <v>2000</v>
      </c>
      <c r="E50" s="48">
        <v>225</v>
      </c>
      <c r="F50" s="48">
        <v>100</v>
      </c>
      <c r="G50" s="28">
        <f t="shared" si="2"/>
        <v>0.05</v>
      </c>
      <c r="H50" s="28">
        <f t="shared" si="3"/>
        <v>0.4444444444444444</v>
      </c>
      <c r="I50" s="15"/>
    </row>
    <row r="51" spans="1:9" s="11" customFormat="1" ht="24.75" customHeight="1" hidden="1">
      <c r="A51" s="51"/>
      <c r="B51" s="52" t="s">
        <v>147</v>
      </c>
      <c r="C51" s="51" t="s">
        <v>128</v>
      </c>
      <c r="D51" s="48">
        <v>0</v>
      </c>
      <c r="E51" s="48">
        <v>0</v>
      </c>
      <c r="F51" s="48">
        <v>0</v>
      </c>
      <c r="G51" s="28" t="e">
        <f t="shared" si="2"/>
        <v>#DIV/0!</v>
      </c>
      <c r="H51" s="28" t="e">
        <f t="shared" si="3"/>
        <v>#DIV/0!</v>
      </c>
      <c r="I51" s="15"/>
    </row>
    <row r="52" spans="1:9" s="11" customFormat="1" ht="24.75" customHeight="1" hidden="1">
      <c r="A52" s="51"/>
      <c r="B52" s="52" t="s">
        <v>145</v>
      </c>
      <c r="C52" s="51"/>
      <c r="D52" s="48"/>
      <c r="E52" s="48"/>
      <c r="F52" s="48"/>
      <c r="G52" s="28" t="e">
        <f t="shared" si="2"/>
        <v>#DIV/0!</v>
      </c>
      <c r="H52" s="28" t="e">
        <f t="shared" si="3"/>
        <v>#DIV/0!</v>
      </c>
      <c r="I52" s="15"/>
    </row>
    <row r="53" spans="1:9" ht="20.25" customHeight="1">
      <c r="A53" s="41" t="s">
        <v>52</v>
      </c>
      <c r="B53" s="36" t="s">
        <v>103</v>
      </c>
      <c r="C53" s="41"/>
      <c r="D53" s="39">
        <f aca="true" t="shared" si="4" ref="D53:F54">D54</f>
        <v>200</v>
      </c>
      <c r="E53" s="39">
        <f t="shared" si="4"/>
        <v>0</v>
      </c>
      <c r="F53" s="39">
        <f t="shared" si="4"/>
        <v>0</v>
      </c>
      <c r="G53" s="28">
        <f t="shared" si="2"/>
        <v>0</v>
      </c>
      <c r="H53" s="28">
        <v>0</v>
      </c>
      <c r="I53" s="10"/>
    </row>
    <row r="54" spans="1:9" ht="34.5" customHeight="1">
      <c r="A54" s="38" t="s">
        <v>96</v>
      </c>
      <c r="B54" s="37" t="s">
        <v>104</v>
      </c>
      <c r="C54" s="38"/>
      <c r="D54" s="40">
        <f t="shared" si="4"/>
        <v>200</v>
      </c>
      <c r="E54" s="40">
        <f t="shared" si="4"/>
        <v>0</v>
      </c>
      <c r="F54" s="40">
        <f t="shared" si="4"/>
        <v>0</v>
      </c>
      <c r="G54" s="28">
        <f t="shared" si="2"/>
        <v>0</v>
      </c>
      <c r="H54" s="28">
        <v>0</v>
      </c>
      <c r="I54" s="10"/>
    </row>
    <row r="55" spans="1:9" s="11" customFormat="1" ht="71.25" customHeight="1">
      <c r="A55" s="46"/>
      <c r="B55" s="47" t="s">
        <v>185</v>
      </c>
      <c r="C55" s="46" t="s">
        <v>150</v>
      </c>
      <c r="D55" s="48">
        <f>D56+D57+D58</f>
        <v>200</v>
      </c>
      <c r="E55" s="48">
        <f>E56+E57+E58</f>
        <v>0</v>
      </c>
      <c r="F55" s="48">
        <f>F56+F57+F58</f>
        <v>0</v>
      </c>
      <c r="G55" s="28">
        <f t="shared" si="2"/>
        <v>0</v>
      </c>
      <c r="H55" s="28">
        <v>0</v>
      </c>
      <c r="I55" s="15"/>
    </row>
    <row r="56" spans="1:9" s="11" customFormat="1" ht="87" customHeight="1">
      <c r="A56" s="46"/>
      <c r="B56" s="47" t="s">
        <v>166</v>
      </c>
      <c r="C56" s="46" t="s">
        <v>165</v>
      </c>
      <c r="D56" s="48">
        <v>100</v>
      </c>
      <c r="E56" s="48">
        <v>0</v>
      </c>
      <c r="F56" s="48">
        <v>0</v>
      </c>
      <c r="G56" s="28">
        <f t="shared" si="2"/>
        <v>0</v>
      </c>
      <c r="H56" s="28">
        <v>0</v>
      </c>
      <c r="I56" s="15"/>
    </row>
    <row r="57" spans="1:9" s="11" customFormat="1" ht="38.25" customHeight="1">
      <c r="A57" s="46"/>
      <c r="B57" s="47" t="s">
        <v>168</v>
      </c>
      <c r="C57" s="46" t="s">
        <v>167</v>
      </c>
      <c r="D57" s="48">
        <v>100</v>
      </c>
      <c r="E57" s="48">
        <v>0</v>
      </c>
      <c r="F57" s="48">
        <v>0</v>
      </c>
      <c r="G57" s="28">
        <f t="shared" si="2"/>
        <v>0</v>
      </c>
      <c r="H57" s="28">
        <v>0</v>
      </c>
      <c r="I57" s="15"/>
    </row>
    <row r="58" spans="1:9" s="11" customFormat="1" ht="57" customHeight="1" hidden="1">
      <c r="A58" s="46"/>
      <c r="B58" s="47" t="s">
        <v>207</v>
      </c>
      <c r="C58" s="46" t="s">
        <v>206</v>
      </c>
      <c r="D58" s="48">
        <v>0</v>
      </c>
      <c r="E58" s="48">
        <v>0</v>
      </c>
      <c r="F58" s="48">
        <v>0</v>
      </c>
      <c r="G58" s="28" t="e">
        <f t="shared" si="2"/>
        <v>#DIV/0!</v>
      </c>
      <c r="H58" s="28" t="e">
        <f t="shared" si="3"/>
        <v>#DIV/0!</v>
      </c>
      <c r="I58" s="15"/>
    </row>
    <row r="59" spans="1:9" ht="19.5" customHeight="1">
      <c r="A59" s="41" t="s">
        <v>53</v>
      </c>
      <c r="B59" s="36" t="s">
        <v>25</v>
      </c>
      <c r="C59" s="41"/>
      <c r="D59" s="39">
        <f>D62+D64+D69+D80</f>
        <v>39665.50000000001</v>
      </c>
      <c r="E59" s="39">
        <f>E62+E64+E69+E80</f>
        <v>8437</v>
      </c>
      <c r="F59" s="39">
        <f>F62+F64+F69+F80</f>
        <v>11</v>
      </c>
      <c r="G59" s="28">
        <f t="shared" si="2"/>
        <v>0.0002773190808133012</v>
      </c>
      <c r="H59" s="28">
        <f t="shared" si="3"/>
        <v>0.001303780964797914</v>
      </c>
      <c r="I59" s="10"/>
    </row>
    <row r="60" spans="1:9" ht="33" customHeight="1" hidden="1">
      <c r="A60" s="38" t="s">
        <v>125</v>
      </c>
      <c r="B60" s="37" t="s">
        <v>126</v>
      </c>
      <c r="C60" s="38" t="s">
        <v>127</v>
      </c>
      <c r="D60" s="40">
        <v>0</v>
      </c>
      <c r="E60" s="40">
        <v>0</v>
      </c>
      <c r="F60" s="40">
        <v>0</v>
      </c>
      <c r="G60" s="28" t="e">
        <f t="shared" si="2"/>
        <v>#DIV/0!</v>
      </c>
      <c r="H60" s="28" t="e">
        <f t="shared" si="3"/>
        <v>#DIV/0!</v>
      </c>
      <c r="I60" s="10"/>
    </row>
    <row r="61" spans="1:9" ht="33" customHeight="1" hidden="1">
      <c r="A61" s="38" t="s">
        <v>125</v>
      </c>
      <c r="B61" s="37" t="s">
        <v>131</v>
      </c>
      <c r="C61" s="38" t="s">
        <v>130</v>
      </c>
      <c r="D61" s="40">
        <v>0</v>
      </c>
      <c r="E61" s="40">
        <v>0</v>
      </c>
      <c r="F61" s="40">
        <v>0</v>
      </c>
      <c r="G61" s="28" t="e">
        <f t="shared" si="2"/>
        <v>#DIV/0!</v>
      </c>
      <c r="H61" s="28" t="e">
        <f t="shared" si="3"/>
        <v>#DIV/0!</v>
      </c>
      <c r="I61" s="10"/>
    </row>
    <row r="62" spans="1:9" ht="21.75" customHeight="1">
      <c r="A62" s="38" t="s">
        <v>139</v>
      </c>
      <c r="B62" s="37" t="s">
        <v>186</v>
      </c>
      <c r="C62" s="38"/>
      <c r="D62" s="40">
        <f>D63</f>
        <v>133.9</v>
      </c>
      <c r="E62" s="40">
        <f>E63</f>
        <v>33</v>
      </c>
      <c r="F62" s="40">
        <f>F63</f>
        <v>0</v>
      </c>
      <c r="G62" s="28">
        <f t="shared" si="2"/>
        <v>0</v>
      </c>
      <c r="H62" s="28">
        <v>0</v>
      </c>
      <c r="I62" s="10"/>
    </row>
    <row r="63" spans="1:9" ht="39" customHeight="1">
      <c r="A63" s="38"/>
      <c r="B63" s="47" t="s">
        <v>152</v>
      </c>
      <c r="C63" s="46" t="s">
        <v>151</v>
      </c>
      <c r="D63" s="48">
        <v>133.9</v>
      </c>
      <c r="E63" s="48">
        <v>33</v>
      </c>
      <c r="F63" s="48">
        <v>0</v>
      </c>
      <c r="G63" s="28">
        <f t="shared" si="2"/>
        <v>0</v>
      </c>
      <c r="H63" s="28">
        <v>0</v>
      </c>
      <c r="I63" s="10"/>
    </row>
    <row r="64" spans="1:9" ht="27.75" customHeight="1">
      <c r="A64" s="38" t="s">
        <v>169</v>
      </c>
      <c r="B64" s="37" t="s">
        <v>187</v>
      </c>
      <c r="C64" s="38"/>
      <c r="D64" s="40">
        <f>D65+D66+D67</f>
        <v>200</v>
      </c>
      <c r="E64" s="40">
        <f>E65+E66+E67</f>
        <v>50</v>
      </c>
      <c r="F64" s="40">
        <f>F65+F66+F67</f>
        <v>0</v>
      </c>
      <c r="G64" s="28">
        <f t="shared" si="2"/>
        <v>0</v>
      </c>
      <c r="H64" s="28">
        <f t="shared" si="3"/>
        <v>0</v>
      </c>
      <c r="I64" s="10"/>
    </row>
    <row r="65" spans="1:9" ht="39" customHeight="1" hidden="1">
      <c r="A65" s="38"/>
      <c r="B65" s="47" t="s">
        <v>170</v>
      </c>
      <c r="C65" s="46" t="s">
        <v>222</v>
      </c>
      <c r="D65" s="48">
        <v>0</v>
      </c>
      <c r="E65" s="48">
        <v>0</v>
      </c>
      <c r="F65" s="48">
        <v>0</v>
      </c>
      <c r="G65" s="28" t="e">
        <f t="shared" si="2"/>
        <v>#DIV/0!</v>
      </c>
      <c r="H65" s="28" t="e">
        <f t="shared" si="3"/>
        <v>#DIV/0!</v>
      </c>
      <c r="I65" s="10"/>
    </row>
    <row r="66" spans="1:9" ht="52.5" customHeight="1" hidden="1">
      <c r="A66" s="38"/>
      <c r="B66" s="47" t="s">
        <v>171</v>
      </c>
      <c r="C66" s="46" t="s">
        <v>172</v>
      </c>
      <c r="D66" s="48">
        <v>0</v>
      </c>
      <c r="E66" s="48">
        <v>0</v>
      </c>
      <c r="F66" s="48">
        <v>0</v>
      </c>
      <c r="G66" s="28" t="e">
        <f t="shared" si="2"/>
        <v>#DIV/0!</v>
      </c>
      <c r="H66" s="28" t="e">
        <f t="shared" si="3"/>
        <v>#DIV/0!</v>
      </c>
      <c r="I66" s="10"/>
    </row>
    <row r="67" spans="1:9" ht="52.5" customHeight="1">
      <c r="A67" s="38"/>
      <c r="B67" s="54" t="s">
        <v>230</v>
      </c>
      <c r="C67" s="55" t="s">
        <v>231</v>
      </c>
      <c r="D67" s="48">
        <f>D68</f>
        <v>200</v>
      </c>
      <c r="E67" s="48">
        <f>E68</f>
        <v>50</v>
      </c>
      <c r="F67" s="48">
        <f>F68</f>
        <v>0</v>
      </c>
      <c r="G67" s="28">
        <f t="shared" si="2"/>
        <v>0</v>
      </c>
      <c r="H67" s="28">
        <f t="shared" si="3"/>
        <v>0</v>
      </c>
      <c r="I67" s="10"/>
    </row>
    <row r="68" spans="1:9" ht="91.5" customHeight="1">
      <c r="A68" s="38"/>
      <c r="B68" s="54" t="s">
        <v>232</v>
      </c>
      <c r="C68" s="55" t="s">
        <v>233</v>
      </c>
      <c r="D68" s="48">
        <v>200</v>
      </c>
      <c r="E68" s="48">
        <v>50</v>
      </c>
      <c r="F68" s="48">
        <v>0</v>
      </c>
      <c r="G68" s="28">
        <f t="shared" si="2"/>
        <v>0</v>
      </c>
      <c r="H68" s="28">
        <f t="shared" si="3"/>
        <v>0</v>
      </c>
      <c r="I68" s="10"/>
    </row>
    <row r="69" spans="1:9" ht="21.75" customHeight="1">
      <c r="A69" s="38" t="s">
        <v>73</v>
      </c>
      <c r="B69" s="37" t="s">
        <v>112</v>
      </c>
      <c r="C69" s="38"/>
      <c r="D69" s="40">
        <f>D70+D71+D76+D73+D74+D75+D72+D78+D79</f>
        <v>37246.600000000006</v>
      </c>
      <c r="E69" s="40">
        <f>E70+E71+E76+E73+E74+E75+E72+E78+E79</f>
        <v>7890.5</v>
      </c>
      <c r="F69" s="40">
        <f>F70+F71+F76+F73+F74+F75+F72+F78+F79</f>
        <v>0</v>
      </c>
      <c r="G69" s="28">
        <f t="shared" si="2"/>
        <v>0</v>
      </c>
      <c r="H69" s="28">
        <f t="shared" si="3"/>
        <v>0</v>
      </c>
      <c r="I69" s="10"/>
    </row>
    <row r="70" spans="1:9" ht="52.5" customHeight="1" hidden="1">
      <c r="A70" s="53"/>
      <c r="B70" s="47" t="s">
        <v>154</v>
      </c>
      <c r="C70" s="46" t="s">
        <v>204</v>
      </c>
      <c r="D70" s="48">
        <v>0</v>
      </c>
      <c r="E70" s="48">
        <v>0</v>
      </c>
      <c r="F70" s="48">
        <v>0</v>
      </c>
      <c r="G70" s="28" t="e">
        <f t="shared" si="2"/>
        <v>#DIV/0!</v>
      </c>
      <c r="H70" s="28" t="e">
        <f t="shared" si="3"/>
        <v>#DIV/0!</v>
      </c>
      <c r="I70" s="10"/>
    </row>
    <row r="71" spans="1:9" s="17" customFormat="1" ht="57" customHeight="1">
      <c r="A71" s="53"/>
      <c r="B71" s="54" t="s">
        <v>154</v>
      </c>
      <c r="C71" s="55" t="s">
        <v>153</v>
      </c>
      <c r="D71" s="48">
        <v>16502.4</v>
      </c>
      <c r="E71" s="48">
        <v>3220.4</v>
      </c>
      <c r="F71" s="48">
        <v>0</v>
      </c>
      <c r="G71" s="28">
        <f t="shared" si="2"/>
        <v>0</v>
      </c>
      <c r="H71" s="28">
        <f t="shared" si="3"/>
        <v>0</v>
      </c>
      <c r="I71" s="16"/>
    </row>
    <row r="72" spans="1:9" s="17" customFormat="1" ht="57" customHeight="1" hidden="1">
      <c r="A72" s="53"/>
      <c r="B72" s="54" t="s">
        <v>219</v>
      </c>
      <c r="C72" s="55" t="s">
        <v>218</v>
      </c>
      <c r="D72" s="48">
        <v>0</v>
      </c>
      <c r="E72" s="48">
        <v>0</v>
      </c>
      <c r="F72" s="48">
        <v>0</v>
      </c>
      <c r="G72" s="28" t="e">
        <f t="shared" si="2"/>
        <v>#DIV/0!</v>
      </c>
      <c r="H72" s="28" t="e">
        <f t="shared" si="3"/>
        <v>#DIV/0!</v>
      </c>
      <c r="I72" s="16"/>
    </row>
    <row r="73" spans="1:9" s="17" customFormat="1" ht="68.25" customHeight="1">
      <c r="A73" s="53"/>
      <c r="B73" s="54" t="s">
        <v>190</v>
      </c>
      <c r="C73" s="55" t="s">
        <v>189</v>
      </c>
      <c r="D73" s="48">
        <v>9262.2</v>
      </c>
      <c r="E73" s="48">
        <v>2056.4</v>
      </c>
      <c r="F73" s="48">
        <v>0</v>
      </c>
      <c r="G73" s="28">
        <f t="shared" si="2"/>
        <v>0</v>
      </c>
      <c r="H73" s="28">
        <f t="shared" si="3"/>
        <v>0</v>
      </c>
      <c r="I73" s="16"/>
    </row>
    <row r="74" spans="1:9" s="17" customFormat="1" ht="76.5" customHeight="1">
      <c r="A74" s="53"/>
      <c r="B74" s="54" t="s">
        <v>192</v>
      </c>
      <c r="C74" s="55" t="s">
        <v>191</v>
      </c>
      <c r="D74" s="48">
        <v>92.6</v>
      </c>
      <c r="E74" s="48">
        <v>16.2</v>
      </c>
      <c r="F74" s="48">
        <v>0</v>
      </c>
      <c r="G74" s="28">
        <f t="shared" si="2"/>
        <v>0</v>
      </c>
      <c r="H74" s="28">
        <f t="shared" si="3"/>
        <v>0</v>
      </c>
      <c r="I74" s="16"/>
    </row>
    <row r="75" spans="1:9" s="17" customFormat="1" ht="56.25" customHeight="1">
      <c r="A75" s="53"/>
      <c r="B75" s="54" t="s">
        <v>154</v>
      </c>
      <c r="C75" s="55" t="s">
        <v>193</v>
      </c>
      <c r="D75" s="48">
        <v>489.4</v>
      </c>
      <c r="E75" s="48">
        <v>232.5</v>
      </c>
      <c r="F75" s="48">
        <v>0</v>
      </c>
      <c r="G75" s="28">
        <f t="shared" si="2"/>
        <v>0</v>
      </c>
      <c r="H75" s="28">
        <f t="shared" si="3"/>
        <v>0</v>
      </c>
      <c r="I75" s="16"/>
    </row>
    <row r="76" spans="1:9" s="19" customFormat="1" ht="33" customHeight="1">
      <c r="A76" s="56"/>
      <c r="B76" s="57" t="s">
        <v>145</v>
      </c>
      <c r="C76" s="58" t="s">
        <v>146</v>
      </c>
      <c r="D76" s="48">
        <v>9000</v>
      </c>
      <c r="E76" s="48">
        <v>675</v>
      </c>
      <c r="F76" s="48">
        <v>0</v>
      </c>
      <c r="G76" s="28">
        <f t="shared" si="2"/>
        <v>0</v>
      </c>
      <c r="H76" s="28">
        <f t="shared" si="3"/>
        <v>0</v>
      </c>
      <c r="I76" s="18"/>
    </row>
    <row r="77" spans="1:9" s="19" customFormat="1" ht="66.75" customHeight="1" hidden="1">
      <c r="A77" s="56"/>
      <c r="B77" s="57" t="s">
        <v>106</v>
      </c>
      <c r="C77" s="58" t="s">
        <v>105</v>
      </c>
      <c r="D77" s="48">
        <v>0</v>
      </c>
      <c r="E77" s="48">
        <v>0</v>
      </c>
      <c r="F77" s="48">
        <v>0</v>
      </c>
      <c r="G77" s="28" t="e">
        <f t="shared" si="2"/>
        <v>#DIV/0!</v>
      </c>
      <c r="H77" s="28" t="e">
        <f t="shared" si="3"/>
        <v>#DIV/0!</v>
      </c>
      <c r="I77" s="18"/>
    </row>
    <row r="78" spans="1:9" s="19" customFormat="1" ht="66.75" customHeight="1">
      <c r="A78" s="56"/>
      <c r="B78" s="57" t="s">
        <v>252</v>
      </c>
      <c r="C78" s="58" t="s">
        <v>251</v>
      </c>
      <c r="D78" s="48">
        <v>1600</v>
      </c>
      <c r="E78" s="48">
        <v>1600</v>
      </c>
      <c r="F78" s="48">
        <v>0</v>
      </c>
      <c r="G78" s="28">
        <f t="shared" si="2"/>
        <v>0</v>
      </c>
      <c r="H78" s="28">
        <f t="shared" si="3"/>
        <v>0</v>
      </c>
      <c r="I78" s="18"/>
    </row>
    <row r="79" spans="1:9" s="19" customFormat="1" ht="38.25" customHeight="1">
      <c r="A79" s="56"/>
      <c r="B79" s="57" t="s">
        <v>254</v>
      </c>
      <c r="C79" s="58" t="s">
        <v>253</v>
      </c>
      <c r="D79" s="48">
        <v>300</v>
      </c>
      <c r="E79" s="48">
        <v>90</v>
      </c>
      <c r="F79" s="48">
        <v>0</v>
      </c>
      <c r="G79" s="28">
        <f t="shared" si="2"/>
        <v>0</v>
      </c>
      <c r="H79" s="28">
        <f t="shared" si="3"/>
        <v>0</v>
      </c>
      <c r="I79" s="18"/>
    </row>
    <row r="80" spans="1:9" s="17" customFormat="1" ht="30.75" customHeight="1">
      <c r="A80" s="53" t="s">
        <v>54</v>
      </c>
      <c r="B80" s="59" t="s">
        <v>115</v>
      </c>
      <c r="C80" s="60"/>
      <c r="D80" s="40">
        <f>D81+D82+D84</f>
        <v>2085</v>
      </c>
      <c r="E80" s="40">
        <f>E81+E82+E84</f>
        <v>463.5</v>
      </c>
      <c r="F80" s="40">
        <f>F81+F82+F84</f>
        <v>11</v>
      </c>
      <c r="G80" s="28">
        <f t="shared" si="2"/>
        <v>0.005275779376498801</v>
      </c>
      <c r="H80" s="28">
        <f t="shared" si="3"/>
        <v>0.023732470334412083</v>
      </c>
      <c r="I80" s="20"/>
    </row>
    <row r="81" spans="1:9" s="19" customFormat="1" ht="29.25" customHeight="1">
      <c r="A81" s="56"/>
      <c r="B81" s="61" t="s">
        <v>74</v>
      </c>
      <c r="C81" s="56" t="s">
        <v>155</v>
      </c>
      <c r="D81" s="48">
        <v>60</v>
      </c>
      <c r="E81" s="48">
        <v>11</v>
      </c>
      <c r="F81" s="48">
        <v>11</v>
      </c>
      <c r="G81" s="28">
        <f t="shared" si="2"/>
        <v>0.18333333333333332</v>
      </c>
      <c r="H81" s="28">
        <v>0</v>
      </c>
      <c r="I81" s="18"/>
    </row>
    <row r="82" spans="1:9" s="19" customFormat="1" ht="57.75" customHeight="1">
      <c r="A82" s="56"/>
      <c r="B82" s="61" t="s">
        <v>173</v>
      </c>
      <c r="C82" s="56" t="s">
        <v>236</v>
      </c>
      <c r="D82" s="48">
        <f>D83</f>
        <v>2010</v>
      </c>
      <c r="E82" s="48">
        <f>E83</f>
        <v>450</v>
      </c>
      <c r="F82" s="48">
        <f>F83</f>
        <v>0</v>
      </c>
      <c r="G82" s="28">
        <f t="shared" si="2"/>
        <v>0</v>
      </c>
      <c r="H82" s="28">
        <f t="shared" si="3"/>
        <v>0</v>
      </c>
      <c r="I82" s="18"/>
    </row>
    <row r="83" spans="1:9" s="19" customFormat="1" ht="70.5" customHeight="1">
      <c r="A83" s="56"/>
      <c r="B83" s="61" t="s">
        <v>234</v>
      </c>
      <c r="C83" s="56" t="s">
        <v>235</v>
      </c>
      <c r="D83" s="48">
        <v>2010</v>
      </c>
      <c r="E83" s="48">
        <v>450</v>
      </c>
      <c r="F83" s="48">
        <v>0</v>
      </c>
      <c r="G83" s="28">
        <f t="shared" si="2"/>
        <v>0</v>
      </c>
      <c r="H83" s="28">
        <f t="shared" si="3"/>
        <v>0</v>
      </c>
      <c r="I83" s="18"/>
    </row>
    <row r="84" spans="1:9" s="19" customFormat="1" ht="54.75" customHeight="1">
      <c r="A84" s="56"/>
      <c r="B84" s="61" t="s">
        <v>174</v>
      </c>
      <c r="C84" s="56" t="s">
        <v>175</v>
      </c>
      <c r="D84" s="48">
        <v>15</v>
      </c>
      <c r="E84" s="48">
        <v>2.5</v>
      </c>
      <c r="F84" s="48">
        <v>0</v>
      </c>
      <c r="G84" s="28">
        <f t="shared" si="2"/>
        <v>0</v>
      </c>
      <c r="H84" s="28">
        <f t="shared" si="3"/>
        <v>0</v>
      </c>
      <c r="I84" s="18"/>
    </row>
    <row r="85" spans="1:9" ht="21" customHeight="1">
      <c r="A85" s="41" t="s">
        <v>55</v>
      </c>
      <c r="B85" s="36" t="s">
        <v>26</v>
      </c>
      <c r="C85" s="41"/>
      <c r="D85" s="39">
        <f>D86+D97</f>
        <v>8413.3</v>
      </c>
      <c r="E85" s="39">
        <f>E86+E97</f>
        <v>1815.8</v>
      </c>
      <c r="F85" s="39">
        <f>F86+F97</f>
        <v>0</v>
      </c>
      <c r="G85" s="28">
        <f t="shared" si="2"/>
        <v>0</v>
      </c>
      <c r="H85" s="28">
        <f t="shared" si="3"/>
        <v>0</v>
      </c>
      <c r="I85" s="10"/>
    </row>
    <row r="86" spans="1:9" ht="18.75" customHeight="1">
      <c r="A86" s="38" t="s">
        <v>56</v>
      </c>
      <c r="B86" s="37" t="s">
        <v>27</v>
      </c>
      <c r="C86" s="41"/>
      <c r="D86" s="40">
        <f>D88+D87+D89</f>
        <v>1630</v>
      </c>
      <c r="E86" s="40">
        <f>E88+E87+E89</f>
        <v>560</v>
      </c>
      <c r="F86" s="40">
        <f>F88+F87+F89</f>
        <v>0</v>
      </c>
      <c r="G86" s="28">
        <f t="shared" si="2"/>
        <v>0</v>
      </c>
      <c r="H86" s="28">
        <f t="shared" si="3"/>
        <v>0</v>
      </c>
      <c r="I86" s="10"/>
    </row>
    <row r="87" spans="1:9" ht="34.5" customHeight="1" hidden="1">
      <c r="A87" s="38"/>
      <c r="B87" s="47" t="s">
        <v>195</v>
      </c>
      <c r="C87" s="46" t="s">
        <v>194</v>
      </c>
      <c r="D87" s="48">
        <v>0</v>
      </c>
      <c r="E87" s="48">
        <v>0</v>
      </c>
      <c r="F87" s="48">
        <v>0</v>
      </c>
      <c r="G87" s="28" t="e">
        <f t="shared" si="2"/>
        <v>#DIV/0!</v>
      </c>
      <c r="H87" s="28" t="e">
        <f t="shared" si="3"/>
        <v>#DIV/0!</v>
      </c>
      <c r="I87" s="10"/>
    </row>
    <row r="88" spans="1:9" ht="30.75" customHeight="1">
      <c r="A88" s="38"/>
      <c r="B88" s="47" t="s">
        <v>107</v>
      </c>
      <c r="C88" s="46" t="s">
        <v>176</v>
      </c>
      <c r="D88" s="48">
        <v>1230</v>
      </c>
      <c r="E88" s="48">
        <v>280</v>
      </c>
      <c r="F88" s="48">
        <v>0</v>
      </c>
      <c r="G88" s="28">
        <f t="shared" si="2"/>
        <v>0</v>
      </c>
      <c r="H88" s="28">
        <f t="shared" si="3"/>
        <v>0</v>
      </c>
      <c r="I88" s="10"/>
    </row>
    <row r="89" spans="1:9" ht="56.25" customHeight="1">
      <c r="A89" s="38"/>
      <c r="B89" s="47" t="s">
        <v>173</v>
      </c>
      <c r="C89" s="46" t="s">
        <v>236</v>
      </c>
      <c r="D89" s="48">
        <f>D90+D91+D92+D93+D94+D95+D96</f>
        <v>400</v>
      </c>
      <c r="E89" s="48">
        <f>E90+E91+E92+E93+E94+E95+E96</f>
        <v>280</v>
      </c>
      <c r="F89" s="48">
        <f>F90+F91+F92+F93+F94+F95+F96</f>
        <v>0</v>
      </c>
      <c r="G89" s="28">
        <f t="shared" si="2"/>
        <v>0</v>
      </c>
      <c r="H89" s="28">
        <f t="shared" si="3"/>
        <v>0</v>
      </c>
      <c r="I89" s="10"/>
    </row>
    <row r="90" spans="1:9" ht="42" customHeight="1">
      <c r="A90" s="38"/>
      <c r="B90" s="47" t="s">
        <v>237</v>
      </c>
      <c r="C90" s="46" t="s">
        <v>238</v>
      </c>
      <c r="D90" s="48">
        <v>100</v>
      </c>
      <c r="E90" s="48">
        <v>70</v>
      </c>
      <c r="F90" s="48">
        <v>0</v>
      </c>
      <c r="G90" s="28">
        <f t="shared" si="2"/>
        <v>0</v>
      </c>
      <c r="H90" s="28">
        <f t="shared" si="3"/>
        <v>0</v>
      </c>
      <c r="I90" s="10"/>
    </row>
    <row r="91" spans="1:9" ht="47.25" customHeight="1">
      <c r="A91" s="38"/>
      <c r="B91" s="47" t="s">
        <v>239</v>
      </c>
      <c r="C91" s="46" t="s">
        <v>240</v>
      </c>
      <c r="D91" s="48">
        <v>50</v>
      </c>
      <c r="E91" s="48">
        <v>35</v>
      </c>
      <c r="F91" s="48">
        <v>0</v>
      </c>
      <c r="G91" s="28">
        <f t="shared" si="2"/>
        <v>0</v>
      </c>
      <c r="H91" s="28">
        <v>0</v>
      </c>
      <c r="I91" s="10"/>
    </row>
    <row r="92" spans="1:9" ht="47.25" customHeight="1">
      <c r="A92" s="38"/>
      <c r="B92" s="47" t="s">
        <v>241</v>
      </c>
      <c r="C92" s="46" t="s">
        <v>246</v>
      </c>
      <c r="D92" s="48">
        <v>50</v>
      </c>
      <c r="E92" s="48">
        <v>35</v>
      </c>
      <c r="F92" s="48">
        <v>0</v>
      </c>
      <c r="G92" s="28">
        <f t="shared" si="2"/>
        <v>0</v>
      </c>
      <c r="H92" s="28">
        <v>0</v>
      </c>
      <c r="I92" s="10"/>
    </row>
    <row r="93" spans="1:9" ht="49.5" customHeight="1">
      <c r="A93" s="38"/>
      <c r="B93" s="47" t="s">
        <v>242</v>
      </c>
      <c r="C93" s="46" t="s">
        <v>247</v>
      </c>
      <c r="D93" s="48">
        <v>50</v>
      </c>
      <c r="E93" s="48">
        <v>35</v>
      </c>
      <c r="F93" s="48">
        <v>0</v>
      </c>
      <c r="G93" s="28">
        <f t="shared" si="2"/>
        <v>0</v>
      </c>
      <c r="H93" s="28">
        <v>0</v>
      </c>
      <c r="I93" s="10"/>
    </row>
    <row r="94" spans="1:9" ht="54.75" customHeight="1">
      <c r="A94" s="38"/>
      <c r="B94" s="47" t="s">
        <v>243</v>
      </c>
      <c r="C94" s="46" t="s">
        <v>248</v>
      </c>
      <c r="D94" s="48">
        <v>50</v>
      </c>
      <c r="E94" s="48">
        <v>35</v>
      </c>
      <c r="F94" s="48">
        <v>0</v>
      </c>
      <c r="G94" s="28">
        <f t="shared" si="2"/>
        <v>0</v>
      </c>
      <c r="H94" s="28">
        <v>0</v>
      </c>
      <c r="I94" s="10"/>
    </row>
    <row r="95" spans="1:9" ht="51.75" customHeight="1">
      <c r="A95" s="38"/>
      <c r="B95" s="47" t="s">
        <v>244</v>
      </c>
      <c r="C95" s="46" t="s">
        <v>249</v>
      </c>
      <c r="D95" s="48">
        <v>50</v>
      </c>
      <c r="E95" s="48">
        <v>35</v>
      </c>
      <c r="F95" s="48">
        <v>0</v>
      </c>
      <c r="G95" s="28">
        <f t="shared" si="2"/>
        <v>0</v>
      </c>
      <c r="H95" s="28">
        <v>0</v>
      </c>
      <c r="I95" s="10"/>
    </row>
    <row r="96" spans="1:9" ht="50.25" customHeight="1">
      <c r="A96" s="38"/>
      <c r="B96" s="47" t="s">
        <v>245</v>
      </c>
      <c r="C96" s="46" t="s">
        <v>250</v>
      </c>
      <c r="D96" s="48">
        <v>50</v>
      </c>
      <c r="E96" s="48">
        <v>35</v>
      </c>
      <c r="F96" s="48">
        <v>0</v>
      </c>
      <c r="G96" s="28">
        <f t="shared" si="2"/>
        <v>0</v>
      </c>
      <c r="H96" s="28">
        <v>0</v>
      </c>
      <c r="I96" s="10"/>
    </row>
    <row r="97" spans="1:9" ht="18.75">
      <c r="A97" s="38" t="s">
        <v>57</v>
      </c>
      <c r="B97" s="37" t="s">
        <v>28</v>
      </c>
      <c r="C97" s="41"/>
      <c r="D97" s="40">
        <f>D98+D107+D106</f>
        <v>6783.3</v>
      </c>
      <c r="E97" s="40">
        <f>E98+E107+E106</f>
        <v>1255.8</v>
      </c>
      <c r="F97" s="40">
        <f>F98+F107+F106</f>
        <v>0</v>
      </c>
      <c r="G97" s="28">
        <f t="shared" si="2"/>
        <v>0</v>
      </c>
      <c r="H97" s="28">
        <f t="shared" si="3"/>
        <v>0</v>
      </c>
      <c r="I97" s="10"/>
    </row>
    <row r="98" spans="1:9" ht="73.5" customHeight="1">
      <c r="A98" s="41"/>
      <c r="B98" s="47" t="s">
        <v>214</v>
      </c>
      <c r="C98" s="46"/>
      <c r="D98" s="48">
        <f>D99+D100+D102+D104+D105+D103+D101+D108</f>
        <v>6408.5</v>
      </c>
      <c r="E98" s="48">
        <f>E99+E100+E102+E104+E105+E103+E101+E108</f>
        <v>881</v>
      </c>
      <c r="F98" s="48">
        <f>F99+F100+F102+F104+F105+F103+F101+F108</f>
        <v>0</v>
      </c>
      <c r="G98" s="28">
        <f t="shared" si="2"/>
        <v>0</v>
      </c>
      <c r="H98" s="28">
        <f t="shared" si="3"/>
        <v>0</v>
      </c>
      <c r="I98" s="10"/>
    </row>
    <row r="99" spans="1:9" ht="54.75" customHeight="1" hidden="1">
      <c r="A99" s="41"/>
      <c r="B99" s="47" t="s">
        <v>197</v>
      </c>
      <c r="C99" s="46" t="s">
        <v>196</v>
      </c>
      <c r="D99" s="48">
        <v>0</v>
      </c>
      <c r="E99" s="48">
        <v>0</v>
      </c>
      <c r="F99" s="48">
        <v>0</v>
      </c>
      <c r="G99" s="28" t="e">
        <f t="shared" si="2"/>
        <v>#DIV/0!</v>
      </c>
      <c r="H99" s="28" t="e">
        <f t="shared" si="3"/>
        <v>#DIV/0!</v>
      </c>
      <c r="I99" s="10"/>
    </row>
    <row r="100" spans="1:9" ht="53.25" customHeight="1" hidden="1">
      <c r="A100" s="41"/>
      <c r="B100" s="62" t="s">
        <v>178</v>
      </c>
      <c r="C100" s="63" t="s">
        <v>177</v>
      </c>
      <c r="D100" s="48">
        <v>0</v>
      </c>
      <c r="E100" s="48">
        <v>0</v>
      </c>
      <c r="F100" s="48">
        <v>0</v>
      </c>
      <c r="G100" s="28" t="e">
        <f t="shared" si="2"/>
        <v>#DIV/0!</v>
      </c>
      <c r="H100" s="28" t="e">
        <f t="shared" si="3"/>
        <v>#DIV/0!</v>
      </c>
      <c r="I100" s="10"/>
    </row>
    <row r="101" spans="1:9" ht="39.75" customHeight="1" hidden="1">
      <c r="A101" s="41"/>
      <c r="B101" s="62" t="s">
        <v>213</v>
      </c>
      <c r="C101" s="63" t="s">
        <v>212</v>
      </c>
      <c r="D101" s="48">
        <v>0</v>
      </c>
      <c r="E101" s="48">
        <v>0</v>
      </c>
      <c r="F101" s="48">
        <v>0</v>
      </c>
      <c r="G101" s="28" t="e">
        <f t="shared" si="2"/>
        <v>#DIV/0!</v>
      </c>
      <c r="H101" s="28" t="e">
        <f t="shared" si="3"/>
        <v>#DIV/0!</v>
      </c>
      <c r="I101" s="10"/>
    </row>
    <row r="102" spans="1:9" ht="53.25" customHeight="1" hidden="1">
      <c r="A102" s="41"/>
      <c r="B102" s="62" t="s">
        <v>199</v>
      </c>
      <c r="C102" s="63" t="s">
        <v>198</v>
      </c>
      <c r="D102" s="48">
        <v>0</v>
      </c>
      <c r="E102" s="48">
        <v>0</v>
      </c>
      <c r="F102" s="48">
        <v>0</v>
      </c>
      <c r="G102" s="28" t="e">
        <f t="shared" si="2"/>
        <v>#DIV/0!</v>
      </c>
      <c r="H102" s="28" t="e">
        <f t="shared" si="3"/>
        <v>#DIV/0!</v>
      </c>
      <c r="I102" s="10"/>
    </row>
    <row r="103" spans="1:9" ht="53.25" customHeight="1" hidden="1">
      <c r="A103" s="41"/>
      <c r="B103" s="62" t="s">
        <v>209</v>
      </c>
      <c r="C103" s="63" t="s">
        <v>208</v>
      </c>
      <c r="D103" s="48">
        <v>0</v>
      </c>
      <c r="E103" s="48">
        <v>0</v>
      </c>
      <c r="F103" s="48">
        <v>0</v>
      </c>
      <c r="G103" s="28" t="e">
        <f t="shared" si="2"/>
        <v>#DIV/0!</v>
      </c>
      <c r="H103" s="28" t="e">
        <f t="shared" si="3"/>
        <v>#DIV/0!</v>
      </c>
      <c r="I103" s="10"/>
    </row>
    <row r="104" spans="1:9" ht="51" customHeight="1" hidden="1">
      <c r="A104" s="41"/>
      <c r="B104" s="62" t="s">
        <v>201</v>
      </c>
      <c r="C104" s="63" t="s">
        <v>200</v>
      </c>
      <c r="D104" s="48">
        <v>0</v>
      </c>
      <c r="E104" s="48">
        <v>0</v>
      </c>
      <c r="F104" s="48">
        <v>0</v>
      </c>
      <c r="G104" s="28" t="e">
        <f t="shared" si="2"/>
        <v>#DIV/0!</v>
      </c>
      <c r="H104" s="28" t="e">
        <f aca="true" t="shared" si="5" ref="H104:H142">F104/E104</f>
        <v>#DIV/0!</v>
      </c>
      <c r="I104" s="10"/>
    </row>
    <row r="105" spans="1:9" s="11" customFormat="1" ht="27" customHeight="1">
      <c r="A105" s="46"/>
      <c r="B105" s="47" t="s">
        <v>179</v>
      </c>
      <c r="C105" s="63" t="s">
        <v>180</v>
      </c>
      <c r="D105" s="48">
        <v>6408.5</v>
      </c>
      <c r="E105" s="48">
        <v>881</v>
      </c>
      <c r="F105" s="48">
        <v>0</v>
      </c>
      <c r="G105" s="28">
        <f t="shared" si="2"/>
        <v>0</v>
      </c>
      <c r="H105" s="28">
        <f t="shared" si="5"/>
        <v>0</v>
      </c>
      <c r="I105" s="15"/>
    </row>
    <row r="106" spans="1:9" s="11" customFormat="1" ht="50.25" customHeight="1">
      <c r="A106" s="46"/>
      <c r="B106" s="47" t="s">
        <v>256</v>
      </c>
      <c r="C106" s="63" t="s">
        <v>255</v>
      </c>
      <c r="D106" s="48">
        <v>291.5</v>
      </c>
      <c r="E106" s="48">
        <v>291.5</v>
      </c>
      <c r="F106" s="48">
        <v>0</v>
      </c>
      <c r="G106" s="28">
        <f t="shared" si="2"/>
        <v>0</v>
      </c>
      <c r="H106" s="28">
        <f t="shared" si="5"/>
        <v>0</v>
      </c>
      <c r="I106" s="15"/>
    </row>
    <row r="107" spans="1:9" s="11" customFormat="1" ht="40.5" customHeight="1">
      <c r="A107" s="46"/>
      <c r="B107" s="47" t="s">
        <v>203</v>
      </c>
      <c r="C107" s="63" t="s">
        <v>202</v>
      </c>
      <c r="D107" s="48">
        <v>83.3</v>
      </c>
      <c r="E107" s="48">
        <v>83.3</v>
      </c>
      <c r="F107" s="48">
        <v>0</v>
      </c>
      <c r="G107" s="28">
        <f t="shared" si="2"/>
        <v>0</v>
      </c>
      <c r="H107" s="28">
        <f t="shared" si="5"/>
        <v>0</v>
      </c>
      <c r="I107" s="15"/>
    </row>
    <row r="108" spans="1:9" s="11" customFormat="1" ht="84" customHeight="1" hidden="1">
      <c r="A108" s="46"/>
      <c r="B108" s="47" t="s">
        <v>221</v>
      </c>
      <c r="C108" s="63" t="s">
        <v>220</v>
      </c>
      <c r="D108" s="48">
        <v>0</v>
      </c>
      <c r="E108" s="48">
        <v>0</v>
      </c>
      <c r="F108" s="48">
        <v>0</v>
      </c>
      <c r="G108" s="28" t="e">
        <f t="shared" si="2"/>
        <v>#DIV/0!</v>
      </c>
      <c r="H108" s="28" t="e">
        <f t="shared" si="5"/>
        <v>#DIV/0!</v>
      </c>
      <c r="I108" s="15"/>
    </row>
    <row r="109" spans="1:9" ht="22.5" customHeight="1">
      <c r="A109" s="41" t="s">
        <v>29</v>
      </c>
      <c r="B109" s="36" t="s">
        <v>30</v>
      </c>
      <c r="C109" s="41"/>
      <c r="D109" s="39">
        <f>D110+D111+D113+D114+D112</f>
        <v>482844.8</v>
      </c>
      <c r="E109" s="39">
        <f>E110+E111+E113+E114+E112</f>
        <v>136193.6</v>
      </c>
      <c r="F109" s="39">
        <f>F110+F111+F113+F114+F112</f>
        <v>70087</v>
      </c>
      <c r="G109" s="28">
        <f t="shared" si="2"/>
        <v>0.1451543021691442</v>
      </c>
      <c r="H109" s="28">
        <f t="shared" si="5"/>
        <v>0.5146130214635636</v>
      </c>
      <c r="I109" s="10"/>
    </row>
    <row r="110" spans="1:9" ht="20.25" customHeight="1">
      <c r="A110" s="38" t="s">
        <v>31</v>
      </c>
      <c r="B110" s="47" t="s">
        <v>92</v>
      </c>
      <c r="C110" s="46" t="s">
        <v>31</v>
      </c>
      <c r="D110" s="48">
        <v>148747.3</v>
      </c>
      <c r="E110" s="48">
        <v>41163.7</v>
      </c>
      <c r="F110" s="48">
        <v>22632.7</v>
      </c>
      <c r="G110" s="28">
        <f t="shared" si="2"/>
        <v>0.1521553668537177</v>
      </c>
      <c r="H110" s="28">
        <f t="shared" si="5"/>
        <v>0.549821809021055</v>
      </c>
      <c r="I110" s="10"/>
    </row>
    <row r="111" spans="1:9" ht="20.25" customHeight="1">
      <c r="A111" s="38" t="s">
        <v>32</v>
      </c>
      <c r="B111" s="47" t="s">
        <v>93</v>
      </c>
      <c r="C111" s="46" t="s">
        <v>32</v>
      </c>
      <c r="D111" s="48">
        <v>280112.4</v>
      </c>
      <c r="E111" s="48">
        <v>79474.5</v>
      </c>
      <c r="F111" s="48">
        <v>38905.3</v>
      </c>
      <c r="G111" s="28">
        <f t="shared" si="2"/>
        <v>0.13889174488526748</v>
      </c>
      <c r="H111" s="28">
        <f t="shared" si="5"/>
        <v>0.48953186242127983</v>
      </c>
      <c r="I111" s="10"/>
    </row>
    <row r="112" spans="1:9" ht="20.25" customHeight="1">
      <c r="A112" s="38" t="s">
        <v>181</v>
      </c>
      <c r="B112" s="47" t="s">
        <v>182</v>
      </c>
      <c r="C112" s="46" t="s">
        <v>181</v>
      </c>
      <c r="D112" s="48">
        <v>26751</v>
      </c>
      <c r="E112" s="48">
        <v>6827.1</v>
      </c>
      <c r="F112" s="48">
        <v>4544.8</v>
      </c>
      <c r="G112" s="28">
        <f t="shared" si="2"/>
        <v>0.16989271429105454</v>
      </c>
      <c r="H112" s="28">
        <f t="shared" si="5"/>
        <v>0.6656999311567137</v>
      </c>
      <c r="I112" s="10"/>
    </row>
    <row r="113" spans="1:9" ht="20.25" customHeight="1">
      <c r="A113" s="38" t="s">
        <v>33</v>
      </c>
      <c r="B113" s="47" t="s">
        <v>144</v>
      </c>
      <c r="C113" s="46" t="s">
        <v>33</v>
      </c>
      <c r="D113" s="48">
        <v>3996</v>
      </c>
      <c r="E113" s="48">
        <v>1623.5</v>
      </c>
      <c r="F113" s="48">
        <v>56.9</v>
      </c>
      <c r="G113" s="28">
        <f t="shared" si="2"/>
        <v>0.014239239239239239</v>
      </c>
      <c r="H113" s="28">
        <f t="shared" si="5"/>
        <v>0.035047736372035725</v>
      </c>
      <c r="I113" s="10"/>
    </row>
    <row r="114" spans="1:9" ht="20.25" customHeight="1">
      <c r="A114" s="38" t="s">
        <v>34</v>
      </c>
      <c r="B114" s="47" t="s">
        <v>184</v>
      </c>
      <c r="C114" s="46" t="s">
        <v>34</v>
      </c>
      <c r="D114" s="48">
        <v>23238.1</v>
      </c>
      <c r="E114" s="48">
        <v>7104.8</v>
      </c>
      <c r="F114" s="48">
        <v>3947.3</v>
      </c>
      <c r="G114" s="28">
        <f t="shared" si="2"/>
        <v>0.16986328486408098</v>
      </c>
      <c r="H114" s="28">
        <f t="shared" si="5"/>
        <v>0.5555821416507151</v>
      </c>
      <c r="I114" s="10"/>
    </row>
    <row r="115" spans="1:9" ht="20.25" customHeight="1">
      <c r="A115" s="41" t="s">
        <v>35</v>
      </c>
      <c r="B115" s="36" t="s">
        <v>94</v>
      </c>
      <c r="C115" s="41"/>
      <c r="D115" s="39">
        <f>D116++D117</f>
        <v>99718.1</v>
      </c>
      <c r="E115" s="39">
        <f>E116++E117</f>
        <v>25816.300000000003</v>
      </c>
      <c r="F115" s="39">
        <f>F116++F117</f>
        <v>14425.9</v>
      </c>
      <c r="G115" s="28">
        <f t="shared" si="2"/>
        <v>0.1446668157536094</v>
      </c>
      <c r="H115" s="28">
        <f t="shared" si="5"/>
        <v>0.5587903766225214</v>
      </c>
      <c r="I115" s="10"/>
    </row>
    <row r="116" spans="1:9" ht="20.25" customHeight="1">
      <c r="A116" s="38" t="s">
        <v>36</v>
      </c>
      <c r="B116" s="47" t="s">
        <v>37</v>
      </c>
      <c r="C116" s="46" t="s">
        <v>36</v>
      </c>
      <c r="D116" s="48">
        <v>79558.3</v>
      </c>
      <c r="E116" s="48">
        <v>20118.4</v>
      </c>
      <c r="F116" s="48">
        <v>11076.3</v>
      </c>
      <c r="G116" s="28">
        <f t="shared" si="2"/>
        <v>0.1392224318518621</v>
      </c>
      <c r="H116" s="28">
        <f t="shared" si="5"/>
        <v>0.5505557101956418</v>
      </c>
      <c r="I116" s="10"/>
    </row>
    <row r="117" spans="1:9" ht="20.25" customHeight="1">
      <c r="A117" s="38" t="s">
        <v>38</v>
      </c>
      <c r="B117" s="47" t="s">
        <v>215</v>
      </c>
      <c r="C117" s="46" t="s">
        <v>38</v>
      </c>
      <c r="D117" s="48">
        <v>20159.8</v>
      </c>
      <c r="E117" s="48">
        <v>5697.9</v>
      </c>
      <c r="F117" s="48">
        <v>3349.6</v>
      </c>
      <c r="G117" s="28">
        <f t="shared" si="2"/>
        <v>0.16615244198851178</v>
      </c>
      <c r="H117" s="28">
        <f t="shared" si="5"/>
        <v>0.5878657049088261</v>
      </c>
      <c r="I117" s="10"/>
    </row>
    <row r="118" spans="1:9" ht="20.25" customHeight="1">
      <c r="A118" s="64" t="s">
        <v>39</v>
      </c>
      <c r="B118" s="65" t="s">
        <v>40</v>
      </c>
      <c r="C118" s="64"/>
      <c r="D118" s="39">
        <f>D119+D121+D124+D125+D128+D126+D127+D120+D122+D123</f>
        <v>19840.6</v>
      </c>
      <c r="E118" s="39">
        <f>E119+E121+E124+E125+E128+E126+E127+E120+E122+E123</f>
        <v>5784.6</v>
      </c>
      <c r="F118" s="39">
        <f>F119+F121+F124+F125+F128+F126+F127+F120+F122+F123</f>
        <v>3534.2</v>
      </c>
      <c r="G118" s="28">
        <f t="shared" si="2"/>
        <v>0.1781296936584579</v>
      </c>
      <c r="H118" s="28">
        <f t="shared" si="5"/>
        <v>0.610967050444283</v>
      </c>
      <c r="I118" s="10"/>
    </row>
    <row r="119" spans="1:9" ht="30" customHeight="1">
      <c r="A119" s="53" t="s">
        <v>41</v>
      </c>
      <c r="B119" s="66" t="s">
        <v>122</v>
      </c>
      <c r="C119" s="53" t="s">
        <v>41</v>
      </c>
      <c r="D119" s="40">
        <v>1400</v>
      </c>
      <c r="E119" s="40">
        <v>351.6</v>
      </c>
      <c r="F119" s="40">
        <v>304.5</v>
      </c>
      <c r="G119" s="28">
        <f t="shared" si="2"/>
        <v>0.2175</v>
      </c>
      <c r="H119" s="28">
        <f t="shared" si="5"/>
        <v>0.8660409556313993</v>
      </c>
      <c r="I119" s="10"/>
    </row>
    <row r="120" spans="1:9" ht="44.25" customHeight="1">
      <c r="A120" s="53" t="s">
        <v>42</v>
      </c>
      <c r="B120" s="66" t="s">
        <v>183</v>
      </c>
      <c r="C120" s="53" t="s">
        <v>42</v>
      </c>
      <c r="D120" s="40">
        <v>14589.2</v>
      </c>
      <c r="E120" s="40">
        <v>3678.7</v>
      </c>
      <c r="F120" s="40">
        <v>2079.2</v>
      </c>
      <c r="G120" s="28">
        <f t="shared" si="2"/>
        <v>0.14251638198119154</v>
      </c>
      <c r="H120" s="28">
        <f t="shared" si="5"/>
        <v>0.5651996629244026</v>
      </c>
      <c r="I120" s="10"/>
    </row>
    <row r="121" spans="1:9" ht="36" customHeight="1" hidden="1">
      <c r="A121" s="53" t="s">
        <v>42</v>
      </c>
      <c r="B121" s="66" t="s">
        <v>108</v>
      </c>
      <c r="C121" s="53" t="s">
        <v>123</v>
      </c>
      <c r="D121" s="40">
        <v>0</v>
      </c>
      <c r="E121" s="40">
        <v>0</v>
      </c>
      <c r="F121" s="40">
        <v>0</v>
      </c>
      <c r="G121" s="28" t="e">
        <f t="shared" si="2"/>
        <v>#DIV/0!</v>
      </c>
      <c r="H121" s="28" t="e">
        <f t="shared" si="5"/>
        <v>#DIV/0!</v>
      </c>
      <c r="I121" s="10"/>
    </row>
    <row r="122" spans="1:9" ht="36" customHeight="1" hidden="1">
      <c r="A122" s="53" t="s">
        <v>42</v>
      </c>
      <c r="B122" s="66" t="s">
        <v>134</v>
      </c>
      <c r="C122" s="53" t="s">
        <v>142</v>
      </c>
      <c r="D122" s="40">
        <v>0</v>
      </c>
      <c r="E122" s="40">
        <v>0</v>
      </c>
      <c r="F122" s="40">
        <v>0</v>
      </c>
      <c r="G122" s="28" t="e">
        <f t="shared" si="2"/>
        <v>#DIV/0!</v>
      </c>
      <c r="H122" s="28" t="e">
        <f t="shared" si="5"/>
        <v>#DIV/0!</v>
      </c>
      <c r="I122" s="10"/>
    </row>
    <row r="123" spans="1:9" ht="45" customHeight="1" hidden="1">
      <c r="A123" s="53" t="s">
        <v>42</v>
      </c>
      <c r="B123" s="66" t="s">
        <v>141</v>
      </c>
      <c r="C123" s="53" t="s">
        <v>140</v>
      </c>
      <c r="D123" s="40">
        <v>0</v>
      </c>
      <c r="E123" s="40">
        <v>0</v>
      </c>
      <c r="F123" s="40">
        <v>0</v>
      </c>
      <c r="G123" s="28" t="e">
        <f t="shared" si="2"/>
        <v>#DIV/0!</v>
      </c>
      <c r="H123" s="28" t="e">
        <f t="shared" si="5"/>
        <v>#DIV/0!</v>
      </c>
      <c r="I123" s="10"/>
    </row>
    <row r="124" spans="1:9" s="21" customFormat="1" ht="22.5" customHeight="1" hidden="1">
      <c r="A124" s="38" t="s">
        <v>42</v>
      </c>
      <c r="B124" s="37" t="s">
        <v>132</v>
      </c>
      <c r="C124" s="38" t="s">
        <v>133</v>
      </c>
      <c r="D124" s="40">
        <v>0</v>
      </c>
      <c r="E124" s="40">
        <v>0</v>
      </c>
      <c r="F124" s="40">
        <v>0</v>
      </c>
      <c r="G124" s="28" t="e">
        <f t="shared" si="2"/>
        <v>#DIV/0!</v>
      </c>
      <c r="H124" s="28" t="e">
        <f t="shared" si="5"/>
        <v>#DIV/0!</v>
      </c>
      <c r="I124" s="10"/>
    </row>
    <row r="125" spans="1:9" s="21" customFormat="1" ht="35.25" customHeight="1" hidden="1">
      <c r="A125" s="38" t="s">
        <v>42</v>
      </c>
      <c r="B125" s="37" t="s">
        <v>109</v>
      </c>
      <c r="C125" s="38" t="s">
        <v>110</v>
      </c>
      <c r="D125" s="40">
        <v>0</v>
      </c>
      <c r="E125" s="40">
        <v>0</v>
      </c>
      <c r="F125" s="40">
        <v>0</v>
      </c>
      <c r="G125" s="28" t="e">
        <f aca="true" t="shared" si="6" ref="G125:G142">F125/D125</f>
        <v>#DIV/0!</v>
      </c>
      <c r="H125" s="28" t="e">
        <f t="shared" si="5"/>
        <v>#DIV/0!</v>
      </c>
      <c r="I125" s="10"/>
    </row>
    <row r="126" spans="1:9" s="21" customFormat="1" ht="30.75" customHeight="1" hidden="1">
      <c r="A126" s="38" t="s">
        <v>42</v>
      </c>
      <c r="B126" s="37" t="s">
        <v>134</v>
      </c>
      <c r="C126" s="38" t="s">
        <v>135</v>
      </c>
      <c r="D126" s="40">
        <v>0</v>
      </c>
      <c r="E126" s="40">
        <v>0</v>
      </c>
      <c r="F126" s="40">
        <v>0</v>
      </c>
      <c r="G126" s="28" t="e">
        <f t="shared" si="6"/>
        <v>#DIV/0!</v>
      </c>
      <c r="H126" s="28" t="e">
        <f t="shared" si="5"/>
        <v>#DIV/0!</v>
      </c>
      <c r="I126" s="10"/>
    </row>
    <row r="127" spans="1:9" s="21" customFormat="1" ht="44.25" customHeight="1" hidden="1">
      <c r="A127" s="38" t="s">
        <v>42</v>
      </c>
      <c r="B127" s="37" t="s">
        <v>137</v>
      </c>
      <c r="C127" s="38" t="s">
        <v>136</v>
      </c>
      <c r="D127" s="40">
        <v>0</v>
      </c>
      <c r="E127" s="40">
        <v>0</v>
      </c>
      <c r="F127" s="40">
        <v>0</v>
      </c>
      <c r="G127" s="28" t="e">
        <f t="shared" si="6"/>
        <v>#DIV/0!</v>
      </c>
      <c r="H127" s="28" t="e">
        <f t="shared" si="5"/>
        <v>#DIV/0!</v>
      </c>
      <c r="I127" s="10"/>
    </row>
    <row r="128" spans="1:9" ht="36" customHeight="1">
      <c r="A128" s="38" t="s">
        <v>43</v>
      </c>
      <c r="B128" s="37" t="s">
        <v>157</v>
      </c>
      <c r="C128" s="38" t="s">
        <v>156</v>
      </c>
      <c r="D128" s="40">
        <v>3851.4</v>
      </c>
      <c r="E128" s="40">
        <v>1754.3</v>
      </c>
      <c r="F128" s="40">
        <v>1150.5</v>
      </c>
      <c r="G128" s="28">
        <f t="shared" si="6"/>
        <v>0.29872254245209534</v>
      </c>
      <c r="H128" s="28">
        <f t="shared" si="5"/>
        <v>0.6558171350396169</v>
      </c>
      <c r="I128" s="10"/>
    </row>
    <row r="129" spans="1:9" ht="26.25" customHeight="1">
      <c r="A129" s="41" t="s">
        <v>44</v>
      </c>
      <c r="B129" s="36" t="s">
        <v>76</v>
      </c>
      <c r="C129" s="41"/>
      <c r="D129" s="39">
        <f>D130+D131</f>
        <v>4928.9</v>
      </c>
      <c r="E129" s="39">
        <f>E130+E131</f>
        <v>1249.6</v>
      </c>
      <c r="F129" s="39">
        <f>F130+F131</f>
        <v>755.1</v>
      </c>
      <c r="G129" s="28">
        <f t="shared" si="6"/>
        <v>0.1531984824200126</v>
      </c>
      <c r="H129" s="28">
        <f t="shared" si="5"/>
        <v>0.6042733674775929</v>
      </c>
      <c r="I129" s="10"/>
    </row>
    <row r="130" spans="1:9" ht="23.25" customHeight="1">
      <c r="A130" s="38" t="s">
        <v>45</v>
      </c>
      <c r="B130" s="37" t="s">
        <v>77</v>
      </c>
      <c r="C130" s="38" t="s">
        <v>45</v>
      </c>
      <c r="D130" s="40">
        <v>4232.9</v>
      </c>
      <c r="E130" s="40">
        <v>1066.1</v>
      </c>
      <c r="F130" s="40">
        <v>631.2</v>
      </c>
      <c r="G130" s="28">
        <f t="shared" si="6"/>
        <v>0.14911762621370694</v>
      </c>
      <c r="H130" s="28">
        <f t="shared" si="5"/>
        <v>0.5920645342838384</v>
      </c>
      <c r="I130" s="10"/>
    </row>
    <row r="131" spans="1:9" ht="26.25" customHeight="1">
      <c r="A131" s="38" t="s">
        <v>78</v>
      </c>
      <c r="B131" s="37" t="s">
        <v>79</v>
      </c>
      <c r="C131" s="38" t="s">
        <v>78</v>
      </c>
      <c r="D131" s="40">
        <v>696</v>
      </c>
      <c r="E131" s="40">
        <v>183.5</v>
      </c>
      <c r="F131" s="40">
        <v>123.9</v>
      </c>
      <c r="G131" s="28">
        <f t="shared" si="6"/>
        <v>0.17801724137931035</v>
      </c>
      <c r="H131" s="28">
        <f t="shared" si="5"/>
        <v>0.6752043596730245</v>
      </c>
      <c r="I131" s="10"/>
    </row>
    <row r="132" spans="1:9" ht="26.25" customHeight="1" hidden="1">
      <c r="A132" s="38"/>
      <c r="B132" s="47" t="s">
        <v>24</v>
      </c>
      <c r="C132" s="38"/>
      <c r="D132" s="40">
        <v>0</v>
      </c>
      <c r="E132" s="40">
        <v>0</v>
      </c>
      <c r="F132" s="40">
        <v>0</v>
      </c>
      <c r="G132" s="28" t="e">
        <f t="shared" si="6"/>
        <v>#DIV/0!</v>
      </c>
      <c r="H132" s="28" t="e">
        <f t="shared" si="5"/>
        <v>#DIV/0!</v>
      </c>
      <c r="I132" s="10"/>
    </row>
    <row r="133" spans="1:9" ht="27" customHeight="1">
      <c r="A133" s="41" t="s">
        <v>80</v>
      </c>
      <c r="B133" s="36" t="s">
        <v>81</v>
      </c>
      <c r="C133" s="41"/>
      <c r="D133" s="39">
        <f>D134</f>
        <v>370</v>
      </c>
      <c r="E133" s="39">
        <f>E134</f>
        <v>46.3</v>
      </c>
      <c r="F133" s="39">
        <f>F134</f>
        <v>0</v>
      </c>
      <c r="G133" s="28">
        <f t="shared" si="6"/>
        <v>0</v>
      </c>
      <c r="H133" s="28">
        <f t="shared" si="5"/>
        <v>0</v>
      </c>
      <c r="I133" s="10"/>
    </row>
    <row r="134" spans="1:9" ht="17.25" customHeight="1">
      <c r="A134" s="38" t="s">
        <v>82</v>
      </c>
      <c r="B134" s="37" t="s">
        <v>83</v>
      </c>
      <c r="C134" s="38" t="s">
        <v>82</v>
      </c>
      <c r="D134" s="40">
        <v>370</v>
      </c>
      <c r="E134" s="40">
        <v>46.3</v>
      </c>
      <c r="F134" s="40">
        <v>0</v>
      </c>
      <c r="G134" s="28">
        <f t="shared" si="6"/>
        <v>0</v>
      </c>
      <c r="H134" s="28">
        <f t="shared" si="5"/>
        <v>0</v>
      </c>
      <c r="I134" s="10"/>
    </row>
    <row r="135" spans="1:9" ht="39.75" customHeight="1">
      <c r="A135" s="41" t="s">
        <v>84</v>
      </c>
      <c r="B135" s="36" t="s">
        <v>85</v>
      </c>
      <c r="C135" s="41"/>
      <c r="D135" s="39">
        <f>D136</f>
        <v>600</v>
      </c>
      <c r="E135" s="39">
        <f>E136</f>
        <v>245</v>
      </c>
      <c r="F135" s="39">
        <f>F136</f>
        <v>109.7</v>
      </c>
      <c r="G135" s="28">
        <f t="shared" si="6"/>
        <v>0.18283333333333335</v>
      </c>
      <c r="H135" s="28">
        <f t="shared" si="5"/>
        <v>0.4477551020408163</v>
      </c>
      <c r="I135" s="10"/>
    </row>
    <row r="136" spans="1:9" ht="30.75" customHeight="1">
      <c r="A136" s="38" t="s">
        <v>86</v>
      </c>
      <c r="B136" s="37" t="s">
        <v>111</v>
      </c>
      <c r="C136" s="38" t="s">
        <v>86</v>
      </c>
      <c r="D136" s="40">
        <v>600</v>
      </c>
      <c r="E136" s="40">
        <v>245</v>
      </c>
      <c r="F136" s="40">
        <v>109.7</v>
      </c>
      <c r="G136" s="28">
        <f t="shared" si="6"/>
        <v>0.18283333333333335</v>
      </c>
      <c r="H136" s="28">
        <f t="shared" si="5"/>
        <v>0.4477551020408163</v>
      </c>
      <c r="I136" s="10"/>
    </row>
    <row r="137" spans="1:9" ht="26.25" customHeight="1">
      <c r="A137" s="41" t="s">
        <v>87</v>
      </c>
      <c r="B137" s="36" t="s">
        <v>90</v>
      </c>
      <c r="C137" s="41"/>
      <c r="D137" s="39">
        <f>D138+D140+D139</f>
        <v>3498.2</v>
      </c>
      <c r="E137" s="39">
        <f>E138+E140+E139</f>
        <v>874.6</v>
      </c>
      <c r="F137" s="39">
        <f>F138+F140+F139</f>
        <v>412</v>
      </c>
      <c r="G137" s="28">
        <f t="shared" si="6"/>
        <v>0.11777485564004346</v>
      </c>
      <c r="H137" s="28">
        <f t="shared" si="5"/>
        <v>0.4710724902812714</v>
      </c>
      <c r="I137" s="10"/>
    </row>
    <row r="138" spans="1:9" ht="66" customHeight="1">
      <c r="A138" s="38" t="s">
        <v>88</v>
      </c>
      <c r="B138" s="37" t="s">
        <v>158</v>
      </c>
      <c r="C138" s="38" t="s">
        <v>159</v>
      </c>
      <c r="D138" s="40">
        <v>3498.2</v>
      </c>
      <c r="E138" s="40">
        <v>874.6</v>
      </c>
      <c r="F138" s="40">
        <v>412</v>
      </c>
      <c r="G138" s="28">
        <f t="shared" si="6"/>
        <v>0.11777485564004346</v>
      </c>
      <c r="H138" s="28">
        <f t="shared" si="5"/>
        <v>0.4710724902812714</v>
      </c>
      <c r="I138" s="10"/>
    </row>
    <row r="139" spans="1:9" ht="36" customHeight="1" hidden="1">
      <c r="A139" s="38" t="s">
        <v>88</v>
      </c>
      <c r="B139" s="37" t="s">
        <v>160</v>
      </c>
      <c r="C139" s="38" t="s">
        <v>161</v>
      </c>
      <c r="D139" s="40">
        <v>0</v>
      </c>
      <c r="E139" s="40">
        <v>0</v>
      </c>
      <c r="F139" s="40">
        <v>0</v>
      </c>
      <c r="G139" s="28" t="e">
        <f t="shared" si="6"/>
        <v>#DIV/0!</v>
      </c>
      <c r="H139" s="28" t="e">
        <f t="shared" si="5"/>
        <v>#DIV/0!</v>
      </c>
      <c r="I139" s="10"/>
    </row>
    <row r="140" spans="1:9" ht="30.75" customHeight="1" hidden="1">
      <c r="A140" s="38" t="s">
        <v>89</v>
      </c>
      <c r="B140" s="37" t="s">
        <v>124</v>
      </c>
      <c r="C140" s="38" t="s">
        <v>162</v>
      </c>
      <c r="D140" s="40">
        <v>0</v>
      </c>
      <c r="E140" s="40">
        <v>0</v>
      </c>
      <c r="F140" s="40">
        <v>0</v>
      </c>
      <c r="G140" s="28" t="e">
        <f t="shared" si="6"/>
        <v>#DIV/0!</v>
      </c>
      <c r="H140" s="28" t="e">
        <f t="shared" si="5"/>
        <v>#DIV/0!</v>
      </c>
      <c r="I140" s="10"/>
    </row>
    <row r="141" spans="1:9" ht="26.25" customHeight="1">
      <c r="A141" s="64"/>
      <c r="B141" s="65" t="s">
        <v>46</v>
      </c>
      <c r="C141" s="64"/>
      <c r="D141" s="39">
        <f>D37+D53+D59+D85+D109+D115+D118+D129+D133+D135+D137</f>
        <v>711063.7</v>
      </c>
      <c r="E141" s="39">
        <f>E37+E53+E59+E85+E109+E115+E118+E129+E133+E135+E137</f>
        <v>193572.20000000004</v>
      </c>
      <c r="F141" s="39">
        <f>F37+F53+F59+F85+F109+F115+F118+F129+F133+F135+F137</f>
        <v>96710</v>
      </c>
      <c r="G141" s="28">
        <f t="shared" si="6"/>
        <v>0.13600750537539746</v>
      </c>
      <c r="H141" s="28">
        <f t="shared" si="5"/>
        <v>0.4996068650353717</v>
      </c>
      <c r="I141" s="10"/>
    </row>
    <row r="142" spans="1:9" ht="19.5" customHeight="1">
      <c r="A142" s="35"/>
      <c r="B142" s="37" t="s">
        <v>60</v>
      </c>
      <c r="C142" s="38"/>
      <c r="D142" s="67">
        <f>D137</f>
        <v>3498.2</v>
      </c>
      <c r="E142" s="67">
        <f>E137</f>
        <v>874.6</v>
      </c>
      <c r="F142" s="67">
        <f>F137</f>
        <v>412</v>
      </c>
      <c r="G142" s="28">
        <f t="shared" si="6"/>
        <v>0.11777485564004346</v>
      </c>
      <c r="H142" s="28">
        <f t="shared" si="5"/>
        <v>0.4710724902812714</v>
      </c>
      <c r="I142" s="10"/>
    </row>
    <row r="143" spans="4:7" ht="18">
      <c r="D143" s="29"/>
      <c r="E143" s="29"/>
      <c r="F143" s="29"/>
      <c r="G143" s="29"/>
    </row>
    <row r="144" spans="4:7" ht="18">
      <c r="D144" s="29"/>
      <c r="E144" s="29"/>
      <c r="F144" s="29"/>
      <c r="G144" s="29"/>
    </row>
    <row r="145" spans="2:7" ht="18">
      <c r="B145" s="70" t="s">
        <v>217</v>
      </c>
      <c r="C145" s="71"/>
      <c r="D145" s="29"/>
      <c r="E145" s="29"/>
      <c r="F145" s="29">
        <v>9449.6</v>
      </c>
      <c r="G145" s="29"/>
    </row>
    <row r="146" spans="2:7" ht="18" hidden="1">
      <c r="B146" s="71" t="s">
        <v>223</v>
      </c>
      <c r="C146" s="71"/>
      <c r="D146" s="29"/>
      <c r="E146" s="29"/>
      <c r="F146" s="29">
        <v>0</v>
      </c>
      <c r="G146" s="29"/>
    </row>
    <row r="147" spans="2:7" ht="18" hidden="1">
      <c r="B147" s="70" t="s">
        <v>61</v>
      </c>
      <c r="C147" s="71"/>
      <c r="D147" s="29"/>
      <c r="E147" s="29"/>
      <c r="F147" s="29"/>
      <c r="G147" s="29"/>
    </row>
    <row r="148" spans="2:9" ht="18.75" hidden="1">
      <c r="B148" s="70" t="s">
        <v>62</v>
      </c>
      <c r="C148" s="71"/>
      <c r="D148" s="29"/>
      <c r="E148" s="29"/>
      <c r="F148" s="29"/>
      <c r="G148" s="29"/>
      <c r="H148" s="31"/>
      <c r="I148" s="3"/>
    </row>
    <row r="149" spans="2:7" ht="18" hidden="1">
      <c r="B149" s="70"/>
      <c r="C149" s="71"/>
      <c r="D149" s="29"/>
      <c r="E149" s="29"/>
      <c r="F149" s="29"/>
      <c r="G149" s="29"/>
    </row>
    <row r="150" spans="2:7" ht="18" hidden="1">
      <c r="B150" s="70" t="s">
        <v>63</v>
      </c>
      <c r="C150" s="71"/>
      <c r="D150" s="29"/>
      <c r="E150" s="29"/>
      <c r="F150" s="29"/>
      <c r="G150" s="29"/>
    </row>
    <row r="151" spans="2:9" ht="18.75" hidden="1">
      <c r="B151" s="70" t="s">
        <v>64</v>
      </c>
      <c r="C151" s="71"/>
      <c r="D151" s="29"/>
      <c r="E151" s="29"/>
      <c r="F151" s="29">
        <v>0</v>
      </c>
      <c r="G151" s="29"/>
      <c r="H151" s="31"/>
      <c r="I151" s="3"/>
    </row>
    <row r="152" spans="2:7" ht="18" hidden="1">
      <c r="B152" s="70"/>
      <c r="C152" s="71"/>
      <c r="D152" s="29"/>
      <c r="E152" s="29"/>
      <c r="F152" s="29"/>
      <c r="G152" s="29"/>
    </row>
    <row r="153" spans="2:7" ht="18" hidden="1">
      <c r="B153" s="70" t="s">
        <v>65</v>
      </c>
      <c r="C153" s="71"/>
      <c r="D153" s="29"/>
      <c r="E153" s="29"/>
      <c r="F153" s="29"/>
      <c r="G153" s="29"/>
    </row>
    <row r="154" spans="2:9" ht="18.75" hidden="1">
      <c r="B154" s="70" t="s">
        <v>66</v>
      </c>
      <c r="C154" s="71"/>
      <c r="D154" s="29"/>
      <c r="E154" s="29"/>
      <c r="F154" s="29"/>
      <c r="G154" s="29"/>
      <c r="H154" s="32"/>
      <c r="I154" s="2"/>
    </row>
    <row r="155" spans="2:7" ht="18" hidden="1">
      <c r="B155" s="70"/>
      <c r="C155" s="71"/>
      <c r="D155" s="29"/>
      <c r="E155" s="29"/>
      <c r="F155" s="29"/>
      <c r="G155" s="29"/>
    </row>
    <row r="156" spans="2:7" ht="18">
      <c r="B156" s="71" t="s">
        <v>224</v>
      </c>
      <c r="C156" s="71"/>
      <c r="D156" s="29"/>
      <c r="E156" s="29"/>
      <c r="F156" s="29">
        <v>1000</v>
      </c>
      <c r="G156" s="29"/>
    </row>
    <row r="157" spans="2:9" ht="18.75">
      <c r="B157" s="70"/>
      <c r="C157" s="71"/>
      <c r="D157" s="29"/>
      <c r="E157" s="29"/>
      <c r="F157" s="29"/>
      <c r="G157" s="29"/>
      <c r="H157" s="33"/>
      <c r="I157" s="2"/>
    </row>
    <row r="158" spans="2:7" ht="18">
      <c r="B158" s="71"/>
      <c r="C158" s="71"/>
      <c r="D158" s="29"/>
      <c r="E158" s="29"/>
      <c r="F158" s="29"/>
      <c r="G158" s="29"/>
    </row>
    <row r="159" spans="2:7" ht="18">
      <c r="B159" s="70"/>
      <c r="C159" s="71"/>
      <c r="D159" s="29"/>
      <c r="E159" s="29"/>
      <c r="F159" s="29"/>
      <c r="G159" s="29"/>
    </row>
    <row r="160" spans="2:9" ht="18.75">
      <c r="B160" s="70" t="s">
        <v>67</v>
      </c>
      <c r="C160" s="71"/>
      <c r="D160" s="29"/>
      <c r="E160" s="29"/>
      <c r="F160" s="29">
        <f>F145+F32+F148+F151-F141-F154-F156+F146</f>
        <v>9159.199999999997</v>
      </c>
      <c r="G160" s="29"/>
      <c r="H160" s="34"/>
      <c r="I160" s="5"/>
    </row>
    <row r="161" spans="4:7" ht="18">
      <c r="D161" s="29"/>
      <c r="E161" s="29"/>
      <c r="F161" s="29"/>
      <c r="G161" s="29"/>
    </row>
    <row r="162" spans="4:7" ht="18">
      <c r="D162" s="29"/>
      <c r="E162" s="29"/>
      <c r="F162" s="29"/>
      <c r="G162" s="29"/>
    </row>
    <row r="163" spans="2:7" ht="18">
      <c r="B163" s="70" t="s">
        <v>68</v>
      </c>
      <c r="C163" s="71"/>
      <c r="D163" s="29"/>
      <c r="E163" s="29"/>
      <c r="F163" s="29"/>
      <c r="G163" s="29"/>
    </row>
    <row r="164" spans="2:7" ht="18">
      <c r="B164" s="70" t="s">
        <v>69</v>
      </c>
      <c r="C164" s="71"/>
      <c r="D164" s="29"/>
      <c r="E164" s="29"/>
      <c r="F164" s="29"/>
      <c r="G164" s="29"/>
    </row>
    <row r="165" spans="2:7" ht="18">
      <c r="B165" s="70" t="s">
        <v>70</v>
      </c>
      <c r="C165" s="71"/>
      <c r="D165" s="29"/>
      <c r="E165" s="29"/>
      <c r="F165" s="29"/>
      <c r="G165" s="29"/>
    </row>
  </sheetData>
  <sheetProtection/>
  <mergeCells count="21">
    <mergeCell ref="E35:E36"/>
    <mergeCell ref="L39:N40"/>
    <mergeCell ref="F35:F36"/>
    <mergeCell ref="J39:K39"/>
    <mergeCell ref="H2:H3"/>
    <mergeCell ref="J40:K40"/>
    <mergeCell ref="A34:H34"/>
    <mergeCell ref="F2:F3"/>
    <mergeCell ref="B2:B3"/>
    <mergeCell ref="G2:G3"/>
    <mergeCell ref="A2:A3"/>
    <mergeCell ref="A1:H1"/>
    <mergeCell ref="A35:A36"/>
    <mergeCell ref="H35:H36"/>
    <mergeCell ref="B35:B36"/>
    <mergeCell ref="D35:D36"/>
    <mergeCell ref="C2:C3"/>
    <mergeCell ref="G35:G36"/>
    <mergeCell ref="E2:E3"/>
    <mergeCell ref="C35:C36"/>
    <mergeCell ref="D2:D3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2017-12-12T11:42:48Z</cp:lastPrinted>
  <dcterms:created xsi:type="dcterms:W3CDTF">1996-10-08T23:32:33Z</dcterms:created>
  <dcterms:modified xsi:type="dcterms:W3CDTF">2018-10-01T10:43:29Z</dcterms:modified>
  <cp:category/>
  <cp:version/>
  <cp:contentType/>
  <cp:contentStatus/>
</cp:coreProperties>
</file>