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г.Ртищево'!$A$1:$G$182</definedName>
  </definedNames>
  <calcPr fullCalcOnLoad="1"/>
</workbook>
</file>

<file path=xl/sharedStrings.xml><?xml version="1.0" encoding="utf-8"?>
<sst xmlns="http://schemas.openxmlformats.org/spreadsheetml/2006/main" count="273" uniqueCount="263">
  <si>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</si>
  <si>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</si>
  <si>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</si>
  <si>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</si>
  <si>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</si>
  <si>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</si>
  <si>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</si>
  <si>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</si>
  <si>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</si>
  <si>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</si>
  <si>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</si>
  <si>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</si>
  <si>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</si>
  <si>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</si>
  <si>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</si>
  <si>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</si>
  <si>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1001</t>
  </si>
  <si>
    <t>1003</t>
  </si>
  <si>
    <t>1101</t>
  </si>
  <si>
    <t>ИТОГО РАСХОДОВ</t>
  </si>
  <si>
    <t>0103</t>
  </si>
  <si>
    <t>0111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</si>
  <si>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</si>
  <si>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</si>
  <si>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</si>
  <si>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</si>
  <si>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</si>
  <si>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</si>
  <si>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</si>
  <si>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</si>
  <si>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</si>
  <si>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</si>
  <si>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</si>
  <si>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</si>
  <si>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</si>
  <si>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</si>
  <si>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</si>
  <si>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Компенсация затрат</t>
  </si>
  <si>
    <t>Мероприятия по землеустройству и землепользованию</t>
  </si>
  <si>
    <t>ФИЗИЧЕСКАЯ КУЛЬТУРА И СПОРТ</t>
  </si>
  <si>
    <t>СРЕДСТВА МАССОВОЙ ИНФОРМАЦИИ</t>
  </si>
  <si>
    <t>1202</t>
  </si>
  <si>
    <t>Периодическая печать и издательства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</si>
  <si>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</si>
  <si>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</si>
  <si>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</si>
  <si>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</si>
  <si>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</si>
  <si>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</si>
  <si>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</si>
  <si>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</si>
  <si>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</si>
  <si>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</si>
  <si>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</si>
  <si>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</si>
  <si>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</si>
  <si>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</si>
  <si>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Коммунальное хозяйство, в том числе:</t>
  </si>
  <si>
    <t>Акцизы на нефтепродукты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</si>
  <si>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</si>
  <si>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</si>
  <si>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</si>
  <si>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</si>
  <si>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</si>
  <si>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</si>
  <si>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</si>
  <si>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9400006700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</si>
  <si>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</si>
  <si>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7240100000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</si>
  <si>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</si>
  <si>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</si>
  <si>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</si>
  <si>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</si>
  <si>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</si>
  <si>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</si>
  <si>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</si>
  <si>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</si>
  <si>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</si>
  <si>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Основное мероприятие "Модернизация объектов водоснабжения и водоотведения", в том числе:</t>
  </si>
  <si>
    <t>Расходы на судебные издержки и исполнение судебных решений</t>
  </si>
  <si>
    <t>Транспорт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</si>
  <si>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</si>
  <si>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</si>
  <si>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</si>
  <si>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</si>
  <si>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</si>
  <si>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</si>
  <si>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Остатки на начало года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</si>
  <si>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</si>
  <si>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</si>
  <si>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</si>
  <si>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</si>
  <si>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</si>
  <si>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</si>
  <si>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</si>
  <si>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840000000</t>
  </si>
  <si>
    <t>Налог на доходы физических лиц</t>
  </si>
  <si>
    <t>Доходы, получаемые в виде арендной платы за земельные участки</t>
  </si>
  <si>
    <t>Доходы от сдачи в аренду имущества находящегося в оперативном управлении</t>
  </si>
  <si>
    <t>Налог на имущество физических лиц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</si>
  <si>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</si>
  <si>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</si>
  <si>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</si>
  <si>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</si>
  <si>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056</t>
  </si>
  <si>
    <t>75101G0Д60</t>
  </si>
  <si>
    <t>75101G0Д70</t>
  </si>
  <si>
    <t>75303G0Д10</t>
  </si>
  <si>
    <t>75306G0Д30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</si>
  <si>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</si>
  <si>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</si>
  <si>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</si>
  <si>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</si>
  <si>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</si>
  <si>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</si>
  <si>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</si>
  <si>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</si>
  <si>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</si>
  <si>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</si>
  <si>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</si>
  <si>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</si>
  <si>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</si>
  <si>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</si>
  <si>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</si>
  <si>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</si>
  <si>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</si>
  <si>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830140Б160</t>
  </si>
  <si>
    <t>Уменьшение численности безнадзорных животных</t>
  </si>
  <si>
    <t>8300000000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</si>
  <si>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</si>
  <si>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</si>
  <si>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</si>
  <si>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</si>
  <si>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</si>
  <si>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</si>
  <si>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</si>
  <si>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</si>
  <si>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</si>
  <si>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</si>
  <si>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830190Б230</t>
  </si>
  <si>
    <t>Приобретение и установка остановочных павильонов</t>
  </si>
  <si>
    <t>841F255550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</si>
  <si>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</si>
  <si>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</si>
  <si>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Субсидии бюджетам городских поселений на реализацию программ формирования современной городской среды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</si>
  <si>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</si>
  <si>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</si>
  <si>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</si>
  <si>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</si>
  <si>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</si>
  <si>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</si>
  <si>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</si>
  <si>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</si>
  <si>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830180Б560</t>
  </si>
  <si>
    <t>Приобретение детских качелей для установки на территории города Ртищево</t>
  </si>
  <si>
    <t>870070A070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</si>
  <si>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</si>
  <si>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</si>
  <si>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</si>
  <si>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</si>
  <si>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</si>
  <si>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</si>
  <si>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</si>
  <si>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</si>
  <si>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</si>
  <si>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</si>
  <si>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Основное мероприятие "Мероприятия приуроченные к празднованию Дня города Ртищево"</t>
  </si>
  <si>
    <t xml:space="preserve">870080A080
</t>
  </si>
  <si>
    <t>724010Ф060</t>
  </si>
  <si>
    <t>724010Ф070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</si>
  <si>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</si>
  <si>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</si>
  <si>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830010Б660</t>
  </si>
  <si>
    <t>830020Б670</t>
  </si>
  <si>
    <t>830330Б690</t>
  </si>
  <si>
    <t>830340Б710</t>
  </si>
  <si>
    <t>830350Б720</t>
  </si>
  <si>
    <t>830360Б730</t>
  </si>
  <si>
    <t>830370Б740</t>
  </si>
  <si>
    <t>830380Б750</t>
  </si>
  <si>
    <t>Приобретение посадочного материала (цветочная рассада, розы, саженцы деревьев)</t>
  </si>
  <si>
    <t>Формовочная обрезка деревьев и вырубка кустарника</t>
  </si>
  <si>
    <t>Приобретение детского игрового комплекса</t>
  </si>
  <si>
    <t>Мероприятия в области обращения с ТКО</t>
  </si>
  <si>
    <t>Ремонт светодиодных консолей</t>
  </si>
  <si>
    <t>Приобретение, установка малых архитектурных форм (скамеек, урн и т.д. и т.п.)</t>
  </si>
  <si>
    <t>Мероприятия по безопасному пребыванию в местах отдыха у воды</t>
  </si>
  <si>
    <t>75101GД160</t>
  </si>
  <si>
    <t>80250Б510</t>
  </si>
  <si>
    <t>83039S2110</t>
  </si>
  <si>
    <t>83039S2120</t>
  </si>
  <si>
    <t>83039S2130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</si>
  <si>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 (население)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</si>
  <si>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</si>
  <si>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</si>
  <si>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Муниципальная программа  "Благоустройство населённых пунктов  муниципального образования", в том числе: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</si>
  <si>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района", в том числе:</t>
  </si>
  <si>
    <t>724010Ф080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</si>
  <si>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</si>
  <si>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91400083У0</t>
  </si>
  <si>
    <t>Формирование уставного фонда муниципального унитарного предприятия</t>
  </si>
  <si>
    <t>840F2У4240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</si>
  <si>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</si>
  <si>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842F2У5550</t>
  </si>
  <si>
    <t>842F255550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</si>
  <si>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</si>
  <si>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Прочие межбюджетные трансферты, передаваемые бюджетам городских поселений</t>
  </si>
  <si>
    <t>724010Ф020</t>
  </si>
  <si>
    <t>Приобретение глубинных насосов для скважин</t>
  </si>
  <si>
    <t>890060П390</t>
  </si>
  <si>
    <t>75314D7180</t>
  </si>
  <si>
    <t>75314S7180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</si>
  <si>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</si>
  <si>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890010П340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</si>
  <si>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</si>
  <si>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Субсидии бюджетам городских поселений области на 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</si>
  <si>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Реализация проектов развития муниципальных образований области, основанных на местных инициативах (за счет средств областного бюджета)</t>
  </si>
  <si>
    <t xml:space="preserve">Субсидии бюджетам городских поселений области на реализацию проектов развития муниципальных образований области, основанных на местных инициативах </t>
  </si>
  <si>
    <t>план на 9 месяцев</t>
  </si>
  <si>
    <t>% к плану 9 месяцев</t>
  </si>
  <si>
    <t>Муниципальная программа «Создание и восстановление военно – мемориальных объектов в 2019- 2024 годах», за счет средств местного бюджета</t>
  </si>
  <si>
    <t>Муниципальная программа «Создание и восстановление военно – мемориальных объектов в 2019- 2024 годах», за счет средств федерального бюджета</t>
  </si>
  <si>
    <t>Реализация мероприятий федеральной целевой программы "Увековечение памяти погибших при защите Отечества на 2019 - 2024 годы", за счет средств резервного фонда Правительства Российской Федерации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</si>
  <si>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</si>
  <si>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75315GД260</t>
  </si>
  <si>
    <t>91400083Г00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</si>
  <si>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</si>
  <si>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Прочие непрограммные расходы  органов исполнительной власти муниципального образования</t>
  </si>
  <si>
    <t>Расходы по исполнительным листам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</si>
  <si>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</si>
  <si>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9910092И00</t>
  </si>
  <si>
    <t xml:space="preserve">Сведения
об исполнении бюджета муниципального образования город Ртищево 
за 2020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</si>
  <si>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</si>
  <si>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</si>
  <si>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</si>
  <si>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</si>
  <si>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 налог</t>
  </si>
  <si>
    <t xml:space="preserve">Доходы от продажи материальных и нематариальных активов (имущества, земельных участков) </t>
  </si>
  <si>
    <t xml:space="preserve">Субсидии </t>
  </si>
  <si>
    <t>ИТОГО ДОХОДОВ</t>
  </si>
  <si>
    <t>Другие общегосударственные вопросы в том числе:</t>
  </si>
  <si>
    <t>Оплата за газ для поддержания "Вечного огня"</t>
  </si>
  <si>
    <t>Обеспечение пожарной безопасности, в том числе:</t>
  </si>
  <si>
    <t>Дорожное хозяйство (дорожные фонды), в том числе:</t>
  </si>
  <si>
    <t>Жилищное хозяйство, в том числе:</t>
  </si>
  <si>
    <t>Муниципальная программа  "Благоустройство населённых пунктов  муниципального образования на 2020 год", из них:</t>
  </si>
  <si>
    <t>Проведение экспертизы сметной документации, строительного контроля, изготовление дизайн - проектов на благоустройство территорий</t>
  </si>
  <si>
    <t>Реализации проекта развития муниципального образования области, основанного на местных инициативах: "Модернизация уличного освещения города Ртищево"</t>
  </si>
  <si>
    <t>Муниципальная программа "Формирование комфортной городской среды муниципального образования город Ртищево на 2018 - 2022 годы", из них:</t>
  </si>
  <si>
    <t>Благоустройство общественных территорий г. Ртищево</t>
  </si>
  <si>
    <t>Муниципальная программа «Создание и восстановление военно – мемориальных объектов в 2019- 2024 годах», из них:</t>
  </si>
  <si>
    <t xml:space="preserve">Предоставление субсидий автономным учреждениям  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</si>
  <si>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</si>
  <si>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 xml:space="preserve">Нанесение пешеходной дорожной разметки на улично-дорожную сеть </t>
  </si>
  <si>
    <t xml:space="preserve">Нанесение горизонтальной дорожной разметки на улично-дорожную сеть </t>
  </si>
  <si>
    <t xml:space="preserve">Ремонт асфальтобетонного покрытия улиц и внутриквартальных проездов к дворовым территориям г. Ртищево  </t>
  </si>
  <si>
    <t xml:space="preserve">Летнее содержание </t>
  </si>
  <si>
    <t xml:space="preserve">Изготовление сметной документации, технический контроль 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</si>
  <si>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</si>
  <si>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Диагностика транзитных дорог г. Ртищево</t>
  </si>
  <si>
    <t xml:space="preserve">Выполнение работ по обслуживанию уличного освещения муниципального образования </t>
  </si>
  <si>
    <t>Верно: начальник отдела делопроизводства                                             Ю.А. Малюгина</t>
  </si>
  <si>
    <t>Приложение № 1
к распоряжению администрации Ртищевского  муниципального района 
 от 15 марта 2021 года №157-р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</si>
</sst>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</numFmts>
  <fonts count="25">
    <font>
      <sz val="10"/>
      <name val="Arial"/>
      <family val="0"/>
    </font>
    <font>
      <sz val="8"/>
      <name val="Arial Cyr"/>
      <family val="0"/>
    </font>
    <font>
      <i/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132" applyNumberFormat="1" applyFont="1" applyFill="1" applyBorder="1" applyAlignment="1" applyProtection="1">
      <alignment horizontal="left" wrapText="1"/>
      <protection hidden="1"/>
    </xf>
    <xf numFmtId="0" fontId="4" fillId="0" borderId="10" xfId="132" applyNumberFormat="1" applyFont="1" applyFill="1" applyBorder="1" applyAlignment="1" applyProtection="1">
      <alignment horizontal="left" wrapText="1"/>
      <protection hidden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12" fontId="5" fillId="0" borderId="10" xfId="90" applyNumberFormat="1" applyFont="1" applyFill="1" applyBorder="1" applyAlignment="1" applyProtection="1">
      <alignment horizontal="center"/>
      <protection hidden="1"/>
    </xf>
    <xf numFmtId="212" fontId="4" fillId="0" borderId="10" xfId="9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2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12" fontId="4" fillId="0" borderId="10" xfId="100" applyNumberFormat="1" applyFont="1" applyFill="1" applyBorder="1" applyAlignment="1" applyProtection="1">
      <alignment horizontal="center"/>
      <protection hidden="1"/>
    </xf>
    <xf numFmtId="212" fontId="4" fillId="0" borderId="10" xfId="146" applyNumberFormat="1" applyFont="1" applyFill="1" applyBorder="1" applyAlignment="1" applyProtection="1">
      <alignment horizontal="center"/>
      <protection hidden="1"/>
    </xf>
    <xf numFmtId="212" fontId="4" fillId="0" borderId="10" xfId="137" applyNumberFormat="1" applyFont="1" applyFill="1" applyBorder="1" applyAlignment="1" applyProtection="1">
      <alignment horizontal="center"/>
      <protection hidden="1"/>
    </xf>
    <xf numFmtId="212" fontId="5" fillId="0" borderId="10" xfId="108" applyNumberFormat="1" applyFont="1" applyFill="1" applyBorder="1" applyAlignment="1" applyProtection="1">
      <alignment horizontal="center"/>
      <protection hidden="1"/>
    </xf>
    <xf numFmtId="212" fontId="4" fillId="0" borderId="10" xfId="108" applyNumberFormat="1" applyFont="1" applyFill="1" applyBorder="1" applyAlignment="1" applyProtection="1">
      <alignment horizontal="center"/>
      <protection hidden="1"/>
    </xf>
    <xf numFmtId="212" fontId="4" fillId="0" borderId="10" xfId="118" applyNumberFormat="1" applyFont="1" applyFill="1" applyBorder="1" applyAlignment="1" applyProtection="1">
      <alignment horizontal="center"/>
      <protection hidden="1"/>
    </xf>
    <xf numFmtId="212" fontId="4" fillId="0" borderId="10" xfId="141" applyNumberFormat="1" applyFont="1" applyFill="1" applyBorder="1" applyAlignment="1" applyProtection="1">
      <alignment horizontal="center"/>
      <protection hidden="1"/>
    </xf>
    <xf numFmtId="212" fontId="5" fillId="0" borderId="10" xfId="141" applyNumberFormat="1" applyFont="1" applyFill="1" applyBorder="1" applyAlignment="1" applyProtection="1">
      <alignment horizontal="center"/>
      <protection hidden="1"/>
    </xf>
    <xf numFmtId="19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24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9" fontId="4" fillId="2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12" fontId="5" fillId="0" borderId="10" xfId="100" applyNumberFormat="1" applyFont="1" applyFill="1" applyBorder="1" applyAlignment="1" applyProtection="1">
      <alignment horizontal="center"/>
      <protection hidden="1"/>
    </xf>
    <xf numFmtId="212" fontId="5" fillId="0" borderId="10" xfId="145" applyNumberFormat="1" applyFont="1" applyFill="1" applyBorder="1" applyAlignment="1" applyProtection="1">
      <alignment horizontal="center"/>
      <protection hidden="1"/>
    </xf>
    <xf numFmtId="212" fontId="5" fillId="0" borderId="10" xfId="136" applyNumberFormat="1" applyFont="1" applyFill="1" applyBorder="1" applyAlignment="1" applyProtection="1">
      <alignment horizontal="center"/>
      <protection hidden="1"/>
    </xf>
    <xf numFmtId="212" fontId="5" fillId="0" borderId="10" xfId="146" applyNumberFormat="1" applyFont="1" applyFill="1" applyBorder="1" applyAlignment="1" applyProtection="1">
      <alignment horizontal="center"/>
      <protection hidden="1"/>
    </xf>
    <xf numFmtId="212" fontId="5" fillId="0" borderId="10" xfId="157" applyNumberFormat="1" applyFont="1" applyFill="1" applyBorder="1" applyAlignment="1" applyProtection="1">
      <alignment horizontal="center"/>
      <protection hidden="1"/>
    </xf>
    <xf numFmtId="212" fontId="5" fillId="0" borderId="10" xfId="135" applyNumberFormat="1" applyFont="1" applyFill="1" applyBorder="1" applyAlignment="1" applyProtection="1">
      <alignment horizontal="center"/>
      <protection hidden="1"/>
    </xf>
    <xf numFmtId="212" fontId="5" fillId="0" borderId="10" xfId="140" applyNumberFormat="1" applyFont="1" applyFill="1" applyBorder="1" applyAlignment="1" applyProtection="1">
      <alignment horizontal="center"/>
      <protection hidden="1"/>
    </xf>
    <xf numFmtId="212" fontId="5" fillId="0" borderId="10" xfId="105" applyNumberFormat="1" applyFont="1" applyFill="1" applyBorder="1" applyAlignment="1" applyProtection="1">
      <alignment horizontal="center"/>
      <protection hidden="1"/>
    </xf>
    <xf numFmtId="212" fontId="5" fillId="0" borderId="10" xfId="147" applyNumberFormat="1" applyFont="1" applyFill="1" applyBorder="1" applyAlignment="1" applyProtection="1">
      <alignment horizontal="center"/>
      <protection hidden="1"/>
    </xf>
    <xf numFmtId="0" fontId="4" fillId="25" borderId="0" xfId="0" applyFont="1" applyFill="1" applyAlignment="1">
      <alignment horizontal="left"/>
    </xf>
    <xf numFmtId="0" fontId="4" fillId="0" borderId="10" xfId="0" applyNumberFormat="1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117"/>
    <cellStyle name="Обычный 2 60" xfId="118"/>
    <cellStyle name="Обычный 2 61" xfId="119"/>
    <cellStyle name="Обычный 2 62" xfId="120"/>
    <cellStyle name="Обычный 2 63" xfId="121"/>
    <cellStyle name="Обычный 2 64" xfId="122"/>
    <cellStyle name="Обычный 2 65" xfId="123"/>
    <cellStyle name="Обычный 2 66" xfId="124"/>
    <cellStyle name="Обычный 2 67" xfId="125"/>
    <cellStyle name="Обычный 2 68" xfId="126"/>
    <cellStyle name="Обычный 2 69" xfId="127"/>
    <cellStyle name="Обычный 2 7" xfId="128"/>
    <cellStyle name="Обычный 2 70" xfId="129"/>
    <cellStyle name="Обычный 2 71" xfId="130"/>
    <cellStyle name="Обычный 2 72" xfId="131"/>
    <cellStyle name="Обычный 2 73" xfId="132"/>
    <cellStyle name="Обычный 2 74" xfId="133"/>
    <cellStyle name="Обычный 2 75" xfId="134"/>
    <cellStyle name="Обычный 2 76" xfId="135"/>
    <cellStyle name="Обычный 2 77" xfId="136"/>
    <cellStyle name="Обычный 2 78" xfId="137"/>
    <cellStyle name="Обычный 2 79" xfId="138"/>
    <cellStyle name="Обычный 2 8" xfId="139"/>
    <cellStyle name="Обычный 2 80" xfId="140"/>
    <cellStyle name="Обычный 2 81" xfId="141"/>
    <cellStyle name="Обычный 2 82" xfId="142"/>
    <cellStyle name="Обычный 2 83" xfId="143"/>
    <cellStyle name="Обычный 2 84" xfId="144"/>
    <cellStyle name="Обычный 2 85" xfId="145"/>
    <cellStyle name="Обычный 2 86" xfId="146"/>
    <cellStyle name="Обычный 2 87" xfId="147"/>
    <cellStyle name="Обычный 2 88" xfId="148"/>
    <cellStyle name="Обычный 2 89" xfId="149"/>
    <cellStyle name="Обычный 2 9" xfId="150"/>
    <cellStyle name="Обычный 2 90" xfId="151"/>
    <cellStyle name="Обычный 2 91" xfId="152"/>
    <cellStyle name="Обычный 2 92" xfId="153"/>
    <cellStyle name="Обычный 2 93" xfId="154"/>
    <cellStyle name="Обычный 2 94" xfId="155"/>
    <cellStyle name="Обычный 2 95" xfId="156"/>
    <cellStyle name="Обычный 2 96" xfId="157"/>
    <cellStyle name="Обычный 2 97" xfId="158"/>
    <cellStyle name="Обычный 20" xfId="159"/>
    <cellStyle name="Обычный 21" xfId="160"/>
    <cellStyle name="Обычный 22" xfId="161"/>
    <cellStyle name="Обычный 23" xfId="162"/>
    <cellStyle name="Обычный 24" xfId="163"/>
    <cellStyle name="Обычный 25" xfId="164"/>
    <cellStyle name="Обычный 26" xfId="165"/>
    <cellStyle name="Обычный 27" xfId="166"/>
    <cellStyle name="Обычный 28" xfId="167"/>
    <cellStyle name="Обычный 29" xfId="168"/>
    <cellStyle name="Обычный 3" xfId="169"/>
    <cellStyle name="Обычный 30" xfId="170"/>
    <cellStyle name="Обычный 31" xfId="171"/>
    <cellStyle name="Обычный 32" xfId="172"/>
    <cellStyle name="Обычный 33" xfId="173"/>
    <cellStyle name="Обычный 34" xfId="174"/>
    <cellStyle name="Обычный 35" xfId="175"/>
    <cellStyle name="Обычный 36" xfId="176"/>
    <cellStyle name="Обычный 37" xfId="177"/>
    <cellStyle name="Обычный 38" xfId="178"/>
    <cellStyle name="Обычный 39" xfId="179"/>
    <cellStyle name="Обычный 4" xfId="180"/>
    <cellStyle name="Обычный 40" xfId="181"/>
    <cellStyle name="Обычный 41" xfId="182"/>
    <cellStyle name="Обычный 42" xfId="183"/>
    <cellStyle name="Обычный 43" xfId="184"/>
    <cellStyle name="Обычный 44" xfId="185"/>
    <cellStyle name="Обычный 45" xfId="186"/>
    <cellStyle name="Обычный 46" xfId="187"/>
    <cellStyle name="Обычный 47" xfId="188"/>
    <cellStyle name="Обычный 48" xfId="189"/>
    <cellStyle name="Обычный 49" xfId="190"/>
    <cellStyle name="Обычный 5" xfId="191"/>
    <cellStyle name="Обычный 50" xfId="192"/>
    <cellStyle name="Обычный 51" xfId="193"/>
    <cellStyle name="Обычный 52" xfId="194"/>
    <cellStyle name="Обычный 53" xfId="195"/>
    <cellStyle name="Обычный 54" xfId="196"/>
    <cellStyle name="Обычный 55" xfId="197"/>
    <cellStyle name="Обычный 56" xfId="198"/>
    <cellStyle name="Обычный 57" xfId="199"/>
    <cellStyle name="Обычный 58" xfId="200"/>
    <cellStyle name="Обычный 59" xfId="201"/>
    <cellStyle name="Обычный 6" xfId="202"/>
    <cellStyle name="Обычный 60" xfId="203"/>
    <cellStyle name="Обычный 61" xfId="204"/>
    <cellStyle name="Обычный 62" xfId="205"/>
    <cellStyle name="Обычный 63" xfId="206"/>
    <cellStyle name="Обычный 64" xfId="207"/>
    <cellStyle name="Обычный 65" xfId="208"/>
    <cellStyle name="Обычный 66" xfId="209"/>
    <cellStyle name="Обычный 67" xfId="210"/>
    <cellStyle name="Обычный 68" xfId="211"/>
    <cellStyle name="Обычный 69" xfId="212"/>
    <cellStyle name="Обычный 7" xfId="213"/>
    <cellStyle name="Обычный 70" xfId="214"/>
    <cellStyle name="Обычный 71" xfId="215"/>
    <cellStyle name="Обычный 72" xfId="216"/>
    <cellStyle name="Обычный 73" xfId="217"/>
    <cellStyle name="Обычный 74" xfId="218"/>
    <cellStyle name="Обычный 75" xfId="219"/>
    <cellStyle name="Обычный 76" xfId="220"/>
    <cellStyle name="Обычный 77" xfId="221"/>
    <cellStyle name="Обычный 78" xfId="222"/>
    <cellStyle name="Обычный 79" xfId="223"/>
    <cellStyle name="Обычный 8" xfId="224"/>
    <cellStyle name="Обычный 80" xfId="225"/>
    <cellStyle name="Обычный 81" xfId="226"/>
    <cellStyle name="Обычный 82" xfId="227"/>
    <cellStyle name="Обычный 83" xfId="228"/>
    <cellStyle name="Обычный 84" xfId="229"/>
    <cellStyle name="Обычный 85" xfId="230"/>
    <cellStyle name="Обычный 86" xfId="231"/>
    <cellStyle name="Обычный 87" xfId="232"/>
    <cellStyle name="Обычный 88" xfId="233"/>
    <cellStyle name="Обычный 89" xfId="234"/>
    <cellStyle name="Обычный 9" xfId="235"/>
    <cellStyle name="Обычный 90" xfId="236"/>
    <cellStyle name="Обычный 91" xfId="237"/>
    <cellStyle name="Обычный 92" xfId="238"/>
    <cellStyle name="Обычный 93" xfId="239"/>
    <cellStyle name="Обычный 94" xfId="240"/>
    <cellStyle name="Обычный 95" xfId="241"/>
    <cellStyle name="Обычный 96" xfId="242"/>
    <cellStyle name="Обычный 97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82"/>
  <sheetViews>
    <sheetView tabSelected="1" view="pageBreakPreview" zoomScaleNormal="85" zoomScaleSheetLayoutView="100" zoomScalePageLayoutView="0" workbookViewId="0" topLeftCell="A157">
      <selection activeCell="E3" sqref="E3:E4"/>
    </sheetView>
  </sheetViews>
  <sheetFormatPr defaultColWidth="9.140625" defaultRowHeight="12.75"/>
  <cols>
    <col min="1" max="1" width="81.28125" style="29" customWidth="1"/>
    <col min="2" max="2" width="15.421875" style="30" hidden="1" customWidth="1"/>
    <col min="3" max="3" width="16.7109375" style="44" customWidth="1"/>
    <col min="4" max="4" width="12.140625" style="44" hidden="1" customWidth="1"/>
    <col min="5" max="5" width="15.7109375" style="44" customWidth="1"/>
    <col min="6" max="6" width="16.8515625" style="44" customWidth="1"/>
    <col min="7" max="7" width="13.7109375" style="31" hidden="1" customWidth="1"/>
    <col min="8" max="8" width="12.28125" style="29" customWidth="1"/>
    <col min="9" max="16384" width="9.140625" style="29" customWidth="1"/>
  </cols>
  <sheetData>
    <row r="1" spans="1:6" ht="78" customHeight="1">
      <c r="A1" s="51"/>
      <c r="B1" s="52"/>
      <c r="C1" s="78" t="s">
        <v>262</v>
      </c>
      <c r="D1" s="78"/>
      <c r="E1" s="78"/>
      <c r="F1" s="78"/>
    </row>
    <row r="2" spans="1:7" ht="64.5" customHeight="1">
      <c r="A2" s="79" t="s">
        <v>231</v>
      </c>
      <c r="B2" s="79"/>
      <c r="C2" s="79"/>
      <c r="D2" s="79"/>
      <c r="E2" s="79"/>
      <c r="F2" s="79"/>
      <c r="G2" s="47"/>
    </row>
    <row r="3" spans="1:7" ht="12.75" customHeight="1">
      <c r="A3" s="74" t="s">
        <v>2</v>
      </c>
      <c r="B3" s="69"/>
      <c r="C3" s="68" t="s">
        <v>232</v>
      </c>
      <c r="D3" s="74" t="s">
        <v>218</v>
      </c>
      <c r="E3" s="68" t="s">
        <v>233</v>
      </c>
      <c r="F3" s="68" t="s">
        <v>234</v>
      </c>
      <c r="G3" s="72" t="s">
        <v>219</v>
      </c>
    </row>
    <row r="4" spans="1:7" ht="74.25" customHeight="1">
      <c r="A4" s="75"/>
      <c r="B4" s="70"/>
      <c r="C4" s="68"/>
      <c r="D4" s="75"/>
      <c r="E4" s="68"/>
      <c r="F4" s="68"/>
      <c r="G4" s="73"/>
    </row>
    <row r="5" spans="1:7" ht="15" customHeight="1">
      <c r="A5" s="2">
        <v>1</v>
      </c>
      <c r="B5" s="3"/>
      <c r="C5" s="4">
        <v>2</v>
      </c>
      <c r="D5" s="2"/>
      <c r="E5" s="4">
        <v>3</v>
      </c>
      <c r="F5" s="2">
        <v>4</v>
      </c>
      <c r="G5" s="20"/>
    </row>
    <row r="6" spans="1:7" ht="16.5">
      <c r="A6" s="5" t="s">
        <v>235</v>
      </c>
      <c r="B6" s="6"/>
      <c r="C6" s="8">
        <f>C7+C8+C9+C10+C11+C14+C15+C17+C18+C21+C22</f>
        <v>71987.20000000001</v>
      </c>
      <c r="D6" s="8">
        <f>D7+D8+D9+D10+D11+D12+D13+D14+D15+D18+D19+D20+D21+D22+D23+D16+D17</f>
        <v>46111.8</v>
      </c>
      <c r="E6" s="8">
        <f>E7+E8+E9+E10+E11+E12+E13+E14+E15+E18+E19+E20+E21+E22+E23+E16+E17</f>
        <v>73788.9</v>
      </c>
      <c r="F6" s="66">
        <f aca="true" t="shared" si="0" ref="F6:F35">E6/C6</f>
        <v>1.0250280605440965</v>
      </c>
      <c r="G6" s="48">
        <f>E6/D6</f>
        <v>1.60021729795844</v>
      </c>
    </row>
    <row r="7" spans="1:7" ht="16.5">
      <c r="A7" s="7" t="s">
        <v>96</v>
      </c>
      <c r="B7" s="6"/>
      <c r="C7" s="8">
        <v>44106.8</v>
      </c>
      <c r="D7" s="8">
        <v>30246.8</v>
      </c>
      <c r="E7" s="8">
        <v>45150</v>
      </c>
      <c r="F7" s="66">
        <f t="shared" si="0"/>
        <v>1.0236516818268384</v>
      </c>
      <c r="G7" s="48">
        <f aca="true" t="shared" si="1" ref="G7:G35">E7/D7</f>
        <v>1.492719891029795</v>
      </c>
    </row>
    <row r="8" spans="1:7" ht="16.5">
      <c r="A8" s="7" t="s">
        <v>58</v>
      </c>
      <c r="B8" s="6"/>
      <c r="C8" s="8">
        <v>5575</v>
      </c>
      <c r="D8" s="8">
        <v>3440</v>
      </c>
      <c r="E8" s="8">
        <v>5882.5</v>
      </c>
      <c r="F8" s="66">
        <f t="shared" si="0"/>
        <v>1.0551569506726457</v>
      </c>
      <c r="G8" s="48">
        <f t="shared" si="1"/>
        <v>1.7100290697674418</v>
      </c>
    </row>
    <row r="9" spans="1:7" ht="16.5">
      <c r="A9" s="9" t="s">
        <v>236</v>
      </c>
      <c r="B9" s="6"/>
      <c r="C9" s="8">
        <v>1529.3</v>
      </c>
      <c r="D9" s="8">
        <v>1600</v>
      </c>
      <c r="E9" s="8">
        <v>1553.5</v>
      </c>
      <c r="F9" s="66">
        <f t="shared" si="0"/>
        <v>1.0158242333093572</v>
      </c>
      <c r="G9" s="48">
        <f t="shared" si="1"/>
        <v>0.9709375</v>
      </c>
    </row>
    <row r="10" spans="1:7" ht="16.5">
      <c r="A10" s="7" t="s">
        <v>99</v>
      </c>
      <c r="B10" s="6"/>
      <c r="C10" s="8">
        <v>7946.1</v>
      </c>
      <c r="D10" s="8">
        <v>2250</v>
      </c>
      <c r="E10" s="8">
        <v>8157.5</v>
      </c>
      <c r="F10" s="66">
        <f t="shared" si="0"/>
        <v>1.0266042461081537</v>
      </c>
      <c r="G10" s="48">
        <f t="shared" si="1"/>
        <v>3.6255555555555556</v>
      </c>
    </row>
    <row r="11" spans="1:7" ht="16.5">
      <c r="A11" s="7" t="s">
        <v>3</v>
      </c>
      <c r="B11" s="6"/>
      <c r="C11" s="8">
        <v>9335</v>
      </c>
      <c r="D11" s="8">
        <v>5450</v>
      </c>
      <c r="E11" s="8">
        <v>9285.7</v>
      </c>
      <c r="F11" s="66">
        <f t="shared" si="0"/>
        <v>0.9947188002142475</v>
      </c>
      <c r="G11" s="48">
        <f t="shared" si="1"/>
        <v>1.7037981651376148</v>
      </c>
    </row>
    <row r="12" spans="1:7" ht="16.5" hidden="1">
      <c r="A12" s="7" t="s">
        <v>35</v>
      </c>
      <c r="B12" s="6"/>
      <c r="C12" s="8">
        <v>0</v>
      </c>
      <c r="D12" s="8">
        <v>0</v>
      </c>
      <c r="E12" s="8">
        <v>0</v>
      </c>
      <c r="F12" s="66" t="e">
        <f t="shared" si="0"/>
        <v>#DIV/0!</v>
      </c>
      <c r="G12" s="48" t="e">
        <f t="shared" si="1"/>
        <v>#DIV/0!</v>
      </c>
    </row>
    <row r="13" spans="1:7" ht="16.5" hidden="1">
      <c r="A13" s="7" t="s">
        <v>32</v>
      </c>
      <c r="B13" s="6"/>
      <c r="C13" s="8">
        <v>0</v>
      </c>
      <c r="D13" s="8">
        <v>0</v>
      </c>
      <c r="E13" s="8">
        <v>0</v>
      </c>
      <c r="F13" s="66" t="e">
        <f t="shared" si="0"/>
        <v>#DIV/0!</v>
      </c>
      <c r="G13" s="48" t="e">
        <f t="shared" si="1"/>
        <v>#DIV/0!</v>
      </c>
    </row>
    <row r="14" spans="1:7" ht="16.5">
      <c r="A14" s="7" t="s">
        <v>97</v>
      </c>
      <c r="B14" s="6"/>
      <c r="C14" s="8">
        <v>1900</v>
      </c>
      <c r="D14" s="8">
        <v>1250</v>
      </c>
      <c r="E14" s="8">
        <v>2038.1</v>
      </c>
      <c r="F14" s="66">
        <f t="shared" si="0"/>
        <v>1.0726842105263157</v>
      </c>
      <c r="G14" s="48">
        <f t="shared" si="1"/>
        <v>1.63048</v>
      </c>
    </row>
    <row r="15" spans="1:7" ht="33">
      <c r="A15" s="7" t="s">
        <v>98</v>
      </c>
      <c r="B15" s="6"/>
      <c r="C15" s="8">
        <v>1100.5</v>
      </c>
      <c r="D15" s="8">
        <v>1350</v>
      </c>
      <c r="E15" s="8">
        <v>1181</v>
      </c>
      <c r="F15" s="66">
        <f t="shared" si="0"/>
        <v>1.073148568832349</v>
      </c>
      <c r="G15" s="48">
        <f t="shared" si="1"/>
        <v>0.8748148148148148</v>
      </c>
    </row>
    <row r="16" spans="1:7" ht="16.5" hidden="1">
      <c r="A16" s="7" t="s">
        <v>4</v>
      </c>
      <c r="B16" s="6"/>
      <c r="C16" s="8"/>
      <c r="D16" s="8"/>
      <c r="E16" s="8"/>
      <c r="F16" s="66" t="e">
        <f t="shared" si="0"/>
        <v>#DIV/0!</v>
      </c>
      <c r="G16" s="48" t="e">
        <f t="shared" si="1"/>
        <v>#DIV/0!</v>
      </c>
    </row>
    <row r="17" spans="1:7" ht="39" customHeight="1">
      <c r="A17" s="7" t="s">
        <v>145</v>
      </c>
      <c r="B17" s="6"/>
      <c r="C17" s="8">
        <v>53.5</v>
      </c>
      <c r="D17" s="8">
        <v>0</v>
      </c>
      <c r="E17" s="8">
        <v>53.6</v>
      </c>
      <c r="F17" s="66">
        <f t="shared" si="0"/>
        <v>1.0018691588785047</v>
      </c>
      <c r="G17" s="48">
        <v>0</v>
      </c>
    </row>
    <row r="18" spans="1:7" ht="39.75" customHeight="1">
      <c r="A18" s="7" t="s">
        <v>146</v>
      </c>
      <c r="B18" s="6"/>
      <c r="C18" s="8">
        <v>320</v>
      </c>
      <c r="D18" s="8">
        <v>225</v>
      </c>
      <c r="E18" s="8">
        <v>335.4</v>
      </c>
      <c r="F18" s="66">
        <f t="shared" si="0"/>
        <v>1.048125</v>
      </c>
      <c r="G18" s="48">
        <f t="shared" si="1"/>
        <v>1.4906666666666666</v>
      </c>
    </row>
    <row r="19" spans="1:7" ht="0.75" customHeight="1" hidden="1">
      <c r="A19" s="7" t="s">
        <v>5</v>
      </c>
      <c r="B19" s="6"/>
      <c r="C19" s="8">
        <v>0</v>
      </c>
      <c r="D19" s="8">
        <v>0</v>
      </c>
      <c r="E19" s="8">
        <v>0</v>
      </c>
      <c r="F19" s="66" t="e">
        <f t="shared" si="0"/>
        <v>#DIV/0!</v>
      </c>
      <c r="G19" s="48" t="e">
        <f t="shared" si="1"/>
        <v>#DIV/0!</v>
      </c>
    </row>
    <row r="20" spans="1:7" ht="24.75" customHeight="1" hidden="1">
      <c r="A20" s="7" t="s">
        <v>37</v>
      </c>
      <c r="B20" s="6"/>
      <c r="C20" s="8">
        <v>0</v>
      </c>
      <c r="D20" s="8">
        <v>0</v>
      </c>
      <c r="E20" s="8">
        <v>0</v>
      </c>
      <c r="F20" s="66" t="e">
        <f t="shared" si="0"/>
        <v>#DIV/0!</v>
      </c>
      <c r="G20" s="48" t="e">
        <f t="shared" si="1"/>
        <v>#DIV/0!</v>
      </c>
    </row>
    <row r="21" spans="1:7" ht="48" customHeight="1">
      <c r="A21" s="7" t="s">
        <v>237</v>
      </c>
      <c r="B21" s="6"/>
      <c r="C21" s="8">
        <v>114.8</v>
      </c>
      <c r="D21" s="8">
        <v>300</v>
      </c>
      <c r="E21" s="8">
        <v>145.4</v>
      </c>
      <c r="F21" s="66">
        <f t="shared" si="0"/>
        <v>1.2665505226480838</v>
      </c>
      <c r="G21" s="48">
        <f t="shared" si="1"/>
        <v>0.4846666666666667</v>
      </c>
    </row>
    <row r="22" spans="1:7" ht="24" customHeight="1">
      <c r="A22" s="7" t="s">
        <v>100</v>
      </c>
      <c r="B22" s="6"/>
      <c r="C22" s="8">
        <v>6.2</v>
      </c>
      <c r="D22" s="8">
        <v>0</v>
      </c>
      <c r="E22" s="8">
        <v>6.2</v>
      </c>
      <c r="F22" s="66">
        <f t="shared" si="0"/>
        <v>1</v>
      </c>
      <c r="G22" s="48">
        <v>0</v>
      </c>
    </row>
    <row r="23" spans="1:7" ht="3.75" customHeight="1" hidden="1">
      <c r="A23" s="7" t="s">
        <v>6</v>
      </c>
      <c r="B23" s="6"/>
      <c r="C23" s="8">
        <v>0</v>
      </c>
      <c r="D23" s="8">
        <v>0</v>
      </c>
      <c r="E23" s="8">
        <v>0</v>
      </c>
      <c r="F23" s="66" t="e">
        <f t="shared" si="0"/>
        <v>#DIV/0!</v>
      </c>
      <c r="G23" s="48" t="e">
        <f t="shared" si="1"/>
        <v>#DIV/0!</v>
      </c>
    </row>
    <row r="24" spans="1:7" ht="27" customHeight="1">
      <c r="A24" s="10" t="s">
        <v>7</v>
      </c>
      <c r="B24" s="6"/>
      <c r="C24" s="8">
        <f>C25+C26+C27+C32+C33+C30+C28+C31+C29</f>
        <v>36922.1</v>
      </c>
      <c r="D24" s="8">
        <f>D25+D26+D27+D32+D33+D30+D28+D31+D29</f>
        <v>35361</v>
      </c>
      <c r="E24" s="8">
        <f>E25+E26+E27+E32+E33+E30+E28+E31+E29</f>
        <v>35028</v>
      </c>
      <c r="F24" s="66">
        <f t="shared" si="0"/>
        <v>0.9487001010235063</v>
      </c>
      <c r="G24" s="48">
        <f t="shared" si="1"/>
        <v>0.9905828455077628</v>
      </c>
    </row>
    <row r="25" spans="1:7" ht="16.5">
      <c r="A25" s="10" t="s">
        <v>8</v>
      </c>
      <c r="B25" s="6"/>
      <c r="C25" s="8">
        <v>1930.3</v>
      </c>
      <c r="D25" s="8">
        <v>1447.7</v>
      </c>
      <c r="E25" s="8">
        <v>1930.3</v>
      </c>
      <c r="F25" s="66">
        <f t="shared" si="0"/>
        <v>1</v>
      </c>
      <c r="G25" s="48">
        <f t="shared" si="1"/>
        <v>1.3333563583615389</v>
      </c>
    </row>
    <row r="26" spans="1:7" ht="23.25" customHeight="1">
      <c r="A26" s="11" t="s">
        <v>238</v>
      </c>
      <c r="B26" s="12"/>
      <c r="C26" s="8">
        <f>4313.9+10091.8+15523+273.1+1640</f>
        <v>31841.799999999996</v>
      </c>
      <c r="D26" s="8">
        <v>3235.4</v>
      </c>
      <c r="E26" s="8">
        <f>4104.5+10091.8+13838.3+273.1+1640</f>
        <v>29947.699999999997</v>
      </c>
      <c r="F26" s="66">
        <f t="shared" si="0"/>
        <v>0.9405152975020257</v>
      </c>
      <c r="G26" s="48">
        <f t="shared" si="1"/>
        <v>9.256258886072818</v>
      </c>
    </row>
    <row r="27" spans="1:7" ht="51" customHeight="1" hidden="1">
      <c r="A27" s="13" t="s">
        <v>144</v>
      </c>
      <c r="B27" s="12"/>
      <c r="C27" s="8">
        <f>10091.8-10091.8</f>
        <v>0</v>
      </c>
      <c r="D27" s="8">
        <v>10091.8</v>
      </c>
      <c r="E27" s="8">
        <f>10091.8-10091.8</f>
        <v>0</v>
      </c>
      <c r="F27" s="66" t="e">
        <f t="shared" si="0"/>
        <v>#DIV/0!</v>
      </c>
      <c r="G27" s="48">
        <f t="shared" si="1"/>
        <v>0</v>
      </c>
    </row>
    <row r="28" spans="1:7" ht="132" hidden="1">
      <c r="A28" s="13" t="s">
        <v>215</v>
      </c>
      <c r="B28" s="12"/>
      <c r="C28" s="8">
        <f>15523-15523</f>
        <v>0</v>
      </c>
      <c r="D28" s="8">
        <v>15523</v>
      </c>
      <c r="E28" s="8">
        <f>13838.3-13838.3</f>
        <v>0</v>
      </c>
      <c r="F28" s="66" t="e">
        <f t="shared" si="0"/>
        <v>#DIV/0!</v>
      </c>
      <c r="G28" s="48">
        <f t="shared" si="1"/>
        <v>0</v>
      </c>
    </row>
    <row r="29" spans="1:7" ht="66" hidden="1">
      <c r="A29" s="13" t="s">
        <v>223</v>
      </c>
      <c r="B29" s="12"/>
      <c r="C29" s="8">
        <f>273.1-273.1</f>
        <v>0</v>
      </c>
      <c r="D29" s="8">
        <v>273.1</v>
      </c>
      <c r="E29" s="8">
        <f>273.1-273.1</f>
        <v>0</v>
      </c>
      <c r="F29" s="66" t="e">
        <f t="shared" si="0"/>
        <v>#DIV/0!</v>
      </c>
      <c r="G29" s="48">
        <f t="shared" si="1"/>
        <v>0</v>
      </c>
    </row>
    <row r="30" spans="1:7" ht="39.75" customHeight="1">
      <c r="A30" s="13" t="s">
        <v>206</v>
      </c>
      <c r="B30" s="12"/>
      <c r="C30" s="8">
        <v>3000</v>
      </c>
      <c r="D30" s="8">
        <v>3000</v>
      </c>
      <c r="E30" s="8">
        <v>3000</v>
      </c>
      <c r="F30" s="66">
        <f t="shared" si="0"/>
        <v>1</v>
      </c>
      <c r="G30" s="48">
        <f t="shared" si="1"/>
        <v>1</v>
      </c>
    </row>
    <row r="31" spans="1:7" ht="78" customHeight="1" hidden="1">
      <c r="A31" s="13" t="s">
        <v>217</v>
      </c>
      <c r="B31" s="12"/>
      <c r="C31" s="8">
        <f>1640-1640</f>
        <v>0</v>
      </c>
      <c r="D31" s="8">
        <v>1640</v>
      </c>
      <c r="E31" s="8">
        <f>1640-1640</f>
        <v>0</v>
      </c>
      <c r="F31" s="66" t="e">
        <f t="shared" si="0"/>
        <v>#DIV/0!</v>
      </c>
      <c r="G31" s="48">
        <f t="shared" si="1"/>
        <v>0</v>
      </c>
    </row>
    <row r="32" spans="1:7" ht="51" customHeight="1">
      <c r="A32" s="14" t="s">
        <v>193</v>
      </c>
      <c r="B32" s="12"/>
      <c r="C32" s="8">
        <v>50</v>
      </c>
      <c r="D32" s="8">
        <v>50</v>
      </c>
      <c r="E32" s="8">
        <v>50</v>
      </c>
      <c r="F32" s="66">
        <f t="shared" si="0"/>
        <v>1</v>
      </c>
      <c r="G32" s="48">
        <f t="shared" si="1"/>
        <v>1</v>
      </c>
    </row>
    <row r="33" spans="1:7" ht="37.5" customHeight="1">
      <c r="A33" s="15" t="s">
        <v>194</v>
      </c>
      <c r="B33" s="16"/>
      <c r="C33" s="8">
        <v>100</v>
      </c>
      <c r="D33" s="8">
        <v>100</v>
      </c>
      <c r="E33" s="8">
        <v>100</v>
      </c>
      <c r="F33" s="66">
        <f t="shared" si="0"/>
        <v>1</v>
      </c>
      <c r="G33" s="48">
        <f t="shared" si="1"/>
        <v>1</v>
      </c>
    </row>
    <row r="34" spans="1:7" ht="16.5">
      <c r="A34" s="10" t="s">
        <v>239</v>
      </c>
      <c r="B34" s="17"/>
      <c r="C34" s="8">
        <f>C6+C24</f>
        <v>108909.30000000002</v>
      </c>
      <c r="D34" s="8">
        <f>D6+D24</f>
        <v>81472.8</v>
      </c>
      <c r="E34" s="8">
        <f>E6+E24</f>
        <v>108816.9</v>
      </c>
      <c r="F34" s="66">
        <f t="shared" si="0"/>
        <v>0.999151587605466</v>
      </c>
      <c r="G34" s="48">
        <f t="shared" si="1"/>
        <v>1.3356224408636992</v>
      </c>
    </row>
    <row r="35" spans="1:7" ht="16.5" hidden="1">
      <c r="A35" s="18" t="s">
        <v>36</v>
      </c>
      <c r="B35" s="6"/>
      <c r="C35" s="8">
        <f>C6</f>
        <v>71987.20000000001</v>
      </c>
      <c r="D35" s="8">
        <f>D6</f>
        <v>46111.8</v>
      </c>
      <c r="E35" s="8">
        <f>E6</f>
        <v>73788.9</v>
      </c>
      <c r="F35" s="48">
        <f t="shared" si="0"/>
        <v>1.0250280605440965</v>
      </c>
      <c r="G35" s="48">
        <f t="shared" si="1"/>
        <v>1.60021729795844</v>
      </c>
    </row>
    <row r="36" spans="1:7" ht="16.5">
      <c r="A36" s="80"/>
      <c r="B36" s="80"/>
      <c r="C36" s="80"/>
      <c r="D36" s="80"/>
      <c r="E36" s="80"/>
      <c r="F36" s="80"/>
      <c r="G36" s="81"/>
    </row>
    <row r="37" spans="1:7" ht="15" customHeight="1">
      <c r="A37" s="71" t="s">
        <v>9</v>
      </c>
      <c r="B37" s="76" t="s">
        <v>43</v>
      </c>
      <c r="C37" s="68" t="s">
        <v>232</v>
      </c>
      <c r="D37" s="74" t="s">
        <v>218</v>
      </c>
      <c r="E37" s="68" t="s">
        <v>233</v>
      </c>
      <c r="F37" s="68" t="s">
        <v>234</v>
      </c>
      <c r="G37" s="72" t="s">
        <v>219</v>
      </c>
    </row>
    <row r="38" spans="1:7" ht="74.25" customHeight="1">
      <c r="A38" s="71"/>
      <c r="B38" s="77"/>
      <c r="C38" s="68"/>
      <c r="D38" s="75"/>
      <c r="E38" s="68"/>
      <c r="F38" s="68"/>
      <c r="G38" s="73"/>
    </row>
    <row r="39" spans="1:7" ht="17.25" customHeight="1">
      <c r="A39" s="4">
        <v>1</v>
      </c>
      <c r="B39" s="19"/>
      <c r="C39" s="4">
        <v>2</v>
      </c>
      <c r="D39" s="2"/>
      <c r="E39" s="4">
        <v>3</v>
      </c>
      <c r="F39" s="2">
        <v>4</v>
      </c>
      <c r="G39" s="20"/>
    </row>
    <row r="40" spans="1:7" ht="16.5">
      <c r="A40" s="7" t="s">
        <v>10</v>
      </c>
      <c r="B40" s="6"/>
      <c r="C40" s="8">
        <f>C41+C46+C47+C44+C43</f>
        <v>841</v>
      </c>
      <c r="D40" s="8">
        <f>D41+D46+D47+D44+D43</f>
        <v>721.8</v>
      </c>
      <c r="E40" s="8">
        <f>E41+E46+E47+E44+E43</f>
        <v>757.2</v>
      </c>
      <c r="F40" s="66">
        <f>E40/C40</f>
        <v>0.9003567181926279</v>
      </c>
      <c r="G40" s="48">
        <f>E40/D40</f>
        <v>1.0490440565253534</v>
      </c>
    </row>
    <row r="41" spans="1:7" ht="75" customHeight="1" hidden="1">
      <c r="A41" s="7" t="s">
        <v>83</v>
      </c>
      <c r="B41" s="6"/>
      <c r="C41" s="8">
        <f>C42</f>
        <v>0</v>
      </c>
      <c r="D41" s="8">
        <f>D42</f>
        <v>0</v>
      </c>
      <c r="E41" s="8">
        <f>E42</f>
        <v>0</v>
      </c>
      <c r="F41" s="66" t="e">
        <f aca="true" t="shared" si="2" ref="F41:F104">E41/C41</f>
        <v>#DIV/0!</v>
      </c>
      <c r="G41" s="48" t="e">
        <f aca="true" t="shared" si="3" ref="G41:G104">E41/D41</f>
        <v>#DIV/0!</v>
      </c>
    </row>
    <row r="42" spans="1:7" ht="55.5" customHeight="1" hidden="1">
      <c r="A42" s="7" t="s">
        <v>56</v>
      </c>
      <c r="B42" s="6" t="s">
        <v>20</v>
      </c>
      <c r="C42" s="8">
        <v>0</v>
      </c>
      <c r="D42" s="8">
        <v>0</v>
      </c>
      <c r="E42" s="8">
        <v>0</v>
      </c>
      <c r="F42" s="66" t="e">
        <f t="shared" si="2"/>
        <v>#DIV/0!</v>
      </c>
      <c r="G42" s="48" t="e">
        <f t="shared" si="3"/>
        <v>#DIV/0!</v>
      </c>
    </row>
    <row r="43" spans="1:7" ht="91.5" customHeight="1" hidden="1">
      <c r="A43" s="7" t="s">
        <v>44</v>
      </c>
      <c r="B43" s="6"/>
      <c r="C43" s="8">
        <v>0</v>
      </c>
      <c r="D43" s="8">
        <v>0</v>
      </c>
      <c r="E43" s="8">
        <v>0</v>
      </c>
      <c r="F43" s="66" t="e">
        <f t="shared" si="2"/>
        <v>#DIV/0!</v>
      </c>
      <c r="G43" s="48" t="e">
        <f t="shared" si="3"/>
        <v>#DIV/0!</v>
      </c>
    </row>
    <row r="44" spans="1:7" ht="39.75" customHeight="1" hidden="1">
      <c r="A44" s="7" t="s">
        <v>84</v>
      </c>
      <c r="B44" s="6" t="s">
        <v>51</v>
      </c>
      <c r="C44" s="8">
        <f>C45</f>
        <v>0</v>
      </c>
      <c r="D44" s="8">
        <f>D45</f>
        <v>0</v>
      </c>
      <c r="E44" s="8">
        <f>E45</f>
        <v>0</v>
      </c>
      <c r="F44" s="66" t="e">
        <f t="shared" si="2"/>
        <v>#DIV/0!</v>
      </c>
      <c r="G44" s="48" t="e">
        <f t="shared" si="3"/>
        <v>#DIV/0!</v>
      </c>
    </row>
    <row r="45" spans="1:7" ht="40.5" customHeight="1" hidden="1">
      <c r="A45" s="7" t="s">
        <v>89</v>
      </c>
      <c r="B45" s="6" t="s">
        <v>88</v>
      </c>
      <c r="C45" s="8">
        <v>0</v>
      </c>
      <c r="D45" s="8">
        <v>0</v>
      </c>
      <c r="E45" s="8">
        <v>0</v>
      </c>
      <c r="F45" s="66" t="e">
        <f t="shared" si="2"/>
        <v>#DIV/0!</v>
      </c>
      <c r="G45" s="48" t="e">
        <f t="shared" si="3"/>
        <v>#DIV/0!</v>
      </c>
    </row>
    <row r="46" spans="1:7" ht="33.75" customHeight="1" hidden="1">
      <c r="A46" s="7" t="s">
        <v>48</v>
      </c>
      <c r="B46" s="6" t="s">
        <v>21</v>
      </c>
      <c r="C46" s="8">
        <v>0</v>
      </c>
      <c r="D46" s="8">
        <v>0</v>
      </c>
      <c r="E46" s="8">
        <v>0</v>
      </c>
      <c r="F46" s="66" t="e">
        <f t="shared" si="2"/>
        <v>#DIV/0!</v>
      </c>
      <c r="G46" s="48">
        <v>0</v>
      </c>
    </row>
    <row r="47" spans="1:8" ht="37.5" customHeight="1">
      <c r="A47" s="5" t="s">
        <v>240</v>
      </c>
      <c r="B47" s="6"/>
      <c r="C47" s="8">
        <f>C48+C50+C51+C54+C49+C53+C52</f>
        <v>841</v>
      </c>
      <c r="D47" s="8">
        <f>D48+D50+D51+D54+D49+D53+D52</f>
        <v>721.8</v>
      </c>
      <c r="E47" s="8">
        <f>E48+E50+E51+E54+E49+E53+E52</f>
        <v>757.2</v>
      </c>
      <c r="F47" s="66">
        <f t="shared" si="2"/>
        <v>0.9003567181926279</v>
      </c>
      <c r="G47" s="48">
        <f t="shared" si="3"/>
        <v>1.0490440565253534</v>
      </c>
      <c r="H47" s="32"/>
    </row>
    <row r="48" spans="1:8" ht="55.5" customHeight="1" hidden="1">
      <c r="A48" s="7" t="s">
        <v>109</v>
      </c>
      <c r="B48" s="6" t="s">
        <v>104</v>
      </c>
      <c r="C48" s="8">
        <v>0</v>
      </c>
      <c r="D48" s="8">
        <v>0</v>
      </c>
      <c r="E48" s="8">
        <v>0</v>
      </c>
      <c r="F48" s="66" t="e">
        <f t="shared" si="2"/>
        <v>#DIV/0!</v>
      </c>
      <c r="G48" s="48" t="e">
        <f t="shared" si="3"/>
        <v>#DIV/0!</v>
      </c>
      <c r="H48" s="32"/>
    </row>
    <row r="49" spans="1:8" ht="39.75" customHeight="1" hidden="1">
      <c r="A49" s="7" t="s">
        <v>82</v>
      </c>
      <c r="B49" s="6" t="s">
        <v>81</v>
      </c>
      <c r="C49" s="8">
        <v>0</v>
      </c>
      <c r="D49" s="8">
        <v>0</v>
      </c>
      <c r="E49" s="8">
        <v>0</v>
      </c>
      <c r="F49" s="66" t="e">
        <f t="shared" si="2"/>
        <v>#DIV/0!</v>
      </c>
      <c r="G49" s="48" t="e">
        <f t="shared" si="3"/>
        <v>#DIV/0!</v>
      </c>
      <c r="H49" s="32"/>
    </row>
    <row r="50" spans="1:8" ht="51.75" customHeight="1">
      <c r="A50" s="9" t="s">
        <v>64</v>
      </c>
      <c r="B50" s="6" t="s">
        <v>69</v>
      </c>
      <c r="C50" s="8">
        <v>516</v>
      </c>
      <c r="D50" s="8">
        <v>420.2</v>
      </c>
      <c r="E50" s="8">
        <v>464.3</v>
      </c>
      <c r="F50" s="66">
        <f t="shared" si="2"/>
        <v>0.8998062015503876</v>
      </c>
      <c r="G50" s="48">
        <f t="shared" si="3"/>
        <v>1.1049500237981913</v>
      </c>
      <c r="H50" s="32"/>
    </row>
    <row r="51" spans="1:8" s="34" customFormat="1" ht="31.5" customHeight="1">
      <c r="A51" s="24" t="s">
        <v>54</v>
      </c>
      <c r="B51" s="22" t="s">
        <v>155</v>
      </c>
      <c r="C51" s="23">
        <v>40</v>
      </c>
      <c r="D51" s="23">
        <v>28</v>
      </c>
      <c r="E51" s="23">
        <v>36.5</v>
      </c>
      <c r="F51" s="67">
        <f t="shared" si="2"/>
        <v>0.9125</v>
      </c>
      <c r="G51" s="53">
        <f t="shared" si="3"/>
        <v>1.3035714285714286</v>
      </c>
      <c r="H51" s="33"/>
    </row>
    <row r="52" spans="1:8" s="34" customFormat="1" ht="54.75" customHeight="1" hidden="1">
      <c r="A52" s="21" t="s">
        <v>166</v>
      </c>
      <c r="B52" s="22" t="s">
        <v>167</v>
      </c>
      <c r="C52" s="23">
        <v>0</v>
      </c>
      <c r="D52" s="23">
        <v>0</v>
      </c>
      <c r="E52" s="23">
        <v>0</v>
      </c>
      <c r="F52" s="67" t="e">
        <f t="shared" si="2"/>
        <v>#DIV/0!</v>
      </c>
      <c r="G52" s="53" t="e">
        <f t="shared" si="3"/>
        <v>#DIV/0!</v>
      </c>
      <c r="H52" s="33"/>
    </row>
    <row r="53" spans="1:8" s="34" customFormat="1" ht="53.25" customHeight="1">
      <c r="A53" s="24" t="s">
        <v>53</v>
      </c>
      <c r="B53" s="22" t="s">
        <v>65</v>
      </c>
      <c r="C53" s="23">
        <v>45</v>
      </c>
      <c r="D53" s="23">
        <v>38</v>
      </c>
      <c r="E53" s="23">
        <v>33.5</v>
      </c>
      <c r="F53" s="67">
        <f t="shared" si="2"/>
        <v>0.7444444444444445</v>
      </c>
      <c r="G53" s="53">
        <f t="shared" si="3"/>
        <v>0.881578947368421</v>
      </c>
      <c r="H53" s="33"/>
    </row>
    <row r="54" spans="1:8" s="34" customFormat="1" ht="16.5">
      <c r="A54" s="24" t="s">
        <v>241</v>
      </c>
      <c r="B54" s="22" t="s">
        <v>59</v>
      </c>
      <c r="C54" s="23">
        <v>240</v>
      </c>
      <c r="D54" s="23">
        <v>235.6</v>
      </c>
      <c r="E54" s="23">
        <v>222.9</v>
      </c>
      <c r="F54" s="67">
        <f t="shared" si="2"/>
        <v>0.9287500000000001</v>
      </c>
      <c r="G54" s="53">
        <f t="shared" si="3"/>
        <v>0.9460950764006791</v>
      </c>
      <c r="H54" s="33"/>
    </row>
    <row r="55" spans="1:7" ht="27.75" customHeight="1">
      <c r="A55" s="25" t="s">
        <v>11</v>
      </c>
      <c r="B55" s="49"/>
      <c r="C55" s="8">
        <f>C61+C56</f>
        <v>710</v>
      </c>
      <c r="D55" s="8">
        <f>D61+D56</f>
        <v>524.5</v>
      </c>
      <c r="E55" s="8">
        <f>E61+E56</f>
        <v>683.3000000000001</v>
      </c>
      <c r="F55" s="66">
        <f t="shared" si="2"/>
        <v>0.9623943661971832</v>
      </c>
      <c r="G55" s="48">
        <f t="shared" si="3"/>
        <v>1.3027645376549095</v>
      </c>
    </row>
    <row r="56" spans="1:7" ht="24.75" customHeight="1">
      <c r="A56" s="25" t="s">
        <v>242</v>
      </c>
      <c r="B56" s="49"/>
      <c r="C56" s="8">
        <f>C57+C58+C59+C60</f>
        <v>100</v>
      </c>
      <c r="D56" s="8">
        <f>D57+D58+D59+D60</f>
        <v>100</v>
      </c>
      <c r="E56" s="8">
        <f>E57+E58+E59+E60</f>
        <v>94.7</v>
      </c>
      <c r="F56" s="66">
        <f t="shared" si="2"/>
        <v>0.9470000000000001</v>
      </c>
      <c r="G56" s="48">
        <f t="shared" si="3"/>
        <v>0.9470000000000001</v>
      </c>
    </row>
    <row r="57" spans="1:7" s="34" customFormat="1" ht="21" customHeight="1">
      <c r="A57" s="54" t="s">
        <v>162</v>
      </c>
      <c r="B57" s="55" t="s">
        <v>158</v>
      </c>
      <c r="C57" s="23">
        <v>95</v>
      </c>
      <c r="D57" s="23">
        <v>95</v>
      </c>
      <c r="E57" s="23">
        <v>89.7</v>
      </c>
      <c r="F57" s="67">
        <f t="shared" si="2"/>
        <v>0.9442105263157895</v>
      </c>
      <c r="G57" s="53">
        <f t="shared" si="3"/>
        <v>0.9442105263157895</v>
      </c>
    </row>
    <row r="58" spans="1:7" s="34" customFormat="1" ht="37.5" customHeight="1" hidden="1">
      <c r="A58" s="54" t="s">
        <v>163</v>
      </c>
      <c r="B58" s="55" t="s">
        <v>159</v>
      </c>
      <c r="C58" s="23">
        <v>0</v>
      </c>
      <c r="D58" s="23">
        <v>0</v>
      </c>
      <c r="E58" s="23">
        <v>0</v>
      </c>
      <c r="F58" s="67" t="e">
        <f t="shared" si="2"/>
        <v>#DIV/0!</v>
      </c>
      <c r="G58" s="53" t="e">
        <f t="shared" si="3"/>
        <v>#DIV/0!</v>
      </c>
    </row>
    <row r="59" spans="1:7" s="34" customFormat="1" ht="24.75" customHeight="1">
      <c r="A59" s="54" t="s">
        <v>164</v>
      </c>
      <c r="B59" s="55" t="s">
        <v>160</v>
      </c>
      <c r="C59" s="23">
        <v>5</v>
      </c>
      <c r="D59" s="23">
        <v>5</v>
      </c>
      <c r="E59" s="23">
        <v>5</v>
      </c>
      <c r="F59" s="67">
        <f t="shared" si="2"/>
        <v>1</v>
      </c>
      <c r="G59" s="53">
        <f t="shared" si="3"/>
        <v>1</v>
      </c>
    </row>
    <row r="60" spans="1:7" ht="37.5" customHeight="1" hidden="1">
      <c r="A60" s="25" t="s">
        <v>165</v>
      </c>
      <c r="B60" s="35" t="s">
        <v>161</v>
      </c>
      <c r="C60" s="8">
        <v>0</v>
      </c>
      <c r="D60" s="8">
        <v>0</v>
      </c>
      <c r="E60" s="8">
        <v>0</v>
      </c>
      <c r="F60" s="66" t="e">
        <f t="shared" si="2"/>
        <v>#DIV/0!</v>
      </c>
      <c r="G60" s="48" t="e">
        <f t="shared" si="3"/>
        <v>#DIV/0!</v>
      </c>
    </row>
    <row r="61" spans="1:7" ht="37.5" customHeight="1">
      <c r="A61" s="7" t="s">
        <v>49</v>
      </c>
      <c r="B61" s="6"/>
      <c r="C61" s="8">
        <f>C62+C67</f>
        <v>610</v>
      </c>
      <c r="D61" s="8">
        <f>D62+D67</f>
        <v>424.5</v>
      </c>
      <c r="E61" s="8">
        <f>E62+E67</f>
        <v>588.6</v>
      </c>
      <c r="F61" s="66">
        <f t="shared" si="2"/>
        <v>0.9649180327868853</v>
      </c>
      <c r="G61" s="48">
        <f t="shared" si="3"/>
        <v>1.3865724381625442</v>
      </c>
    </row>
    <row r="62" spans="1:7" ht="100.5" customHeight="1" hidden="1">
      <c r="A62" s="7" t="s">
        <v>86</v>
      </c>
      <c r="B62" s="6" t="s">
        <v>85</v>
      </c>
      <c r="C62" s="8">
        <f>C63+C64+C65+C66</f>
        <v>610</v>
      </c>
      <c r="D62" s="8">
        <f>D63+D64+D65+D66</f>
        <v>424.5</v>
      </c>
      <c r="E62" s="8">
        <f>E63+E64+E65+E66</f>
        <v>588.6</v>
      </c>
      <c r="F62" s="66">
        <f t="shared" si="2"/>
        <v>0.9649180327868853</v>
      </c>
      <c r="G62" s="48">
        <f t="shared" si="3"/>
        <v>1.3865724381625442</v>
      </c>
    </row>
    <row r="63" spans="1:7" s="34" customFormat="1" ht="21" customHeight="1">
      <c r="A63" s="21" t="s">
        <v>70</v>
      </c>
      <c r="B63" s="22" t="s">
        <v>71</v>
      </c>
      <c r="C63" s="23">
        <v>50</v>
      </c>
      <c r="D63" s="23">
        <v>32.5</v>
      </c>
      <c r="E63" s="23">
        <v>46.7</v>
      </c>
      <c r="F63" s="67">
        <f t="shared" si="2"/>
        <v>0.934</v>
      </c>
      <c r="G63" s="53">
        <f t="shared" si="3"/>
        <v>1.436923076923077</v>
      </c>
    </row>
    <row r="64" spans="1:7" s="34" customFormat="1" ht="40.5" customHeight="1">
      <c r="A64" s="21" t="s">
        <v>72</v>
      </c>
      <c r="B64" s="22" t="s">
        <v>73</v>
      </c>
      <c r="C64" s="23">
        <v>550</v>
      </c>
      <c r="D64" s="23">
        <v>385</v>
      </c>
      <c r="E64" s="23">
        <v>531.9</v>
      </c>
      <c r="F64" s="67">
        <f t="shared" si="2"/>
        <v>0.967090909090909</v>
      </c>
      <c r="G64" s="53">
        <f t="shared" si="3"/>
        <v>1.3815584415584414</v>
      </c>
    </row>
    <row r="65" spans="1:7" s="34" customFormat="1" ht="66.75" customHeight="1" hidden="1">
      <c r="A65" s="21" t="s">
        <v>75</v>
      </c>
      <c r="B65" s="22" t="s">
        <v>74</v>
      </c>
      <c r="C65" s="23">
        <v>0</v>
      </c>
      <c r="D65" s="23">
        <v>0</v>
      </c>
      <c r="E65" s="23">
        <v>0</v>
      </c>
      <c r="F65" s="67" t="e">
        <f t="shared" si="2"/>
        <v>#DIV/0!</v>
      </c>
      <c r="G65" s="53" t="e">
        <f t="shared" si="3"/>
        <v>#DIV/0!</v>
      </c>
    </row>
    <row r="66" spans="1:7" s="34" customFormat="1" ht="39.75" customHeight="1">
      <c r="A66" s="21" t="s">
        <v>76</v>
      </c>
      <c r="B66" s="22" t="s">
        <v>77</v>
      </c>
      <c r="C66" s="23">
        <v>10</v>
      </c>
      <c r="D66" s="23">
        <v>7</v>
      </c>
      <c r="E66" s="23">
        <v>10</v>
      </c>
      <c r="F66" s="67">
        <f t="shared" si="2"/>
        <v>1</v>
      </c>
      <c r="G66" s="53">
        <f t="shared" si="3"/>
        <v>1.4285714285714286</v>
      </c>
    </row>
    <row r="67" spans="1:7" ht="41.25" customHeight="1" hidden="1">
      <c r="A67" s="7" t="s">
        <v>94</v>
      </c>
      <c r="B67" s="6" t="s">
        <v>93</v>
      </c>
      <c r="C67" s="8">
        <v>0</v>
      </c>
      <c r="D67" s="8">
        <v>0</v>
      </c>
      <c r="E67" s="8">
        <v>0</v>
      </c>
      <c r="F67" s="66" t="e">
        <f t="shared" si="2"/>
        <v>#DIV/0!</v>
      </c>
      <c r="G67" s="48" t="e">
        <f t="shared" si="3"/>
        <v>#DIV/0!</v>
      </c>
    </row>
    <row r="68" spans="1:7" ht="21" customHeight="1">
      <c r="A68" s="7" t="s">
        <v>12</v>
      </c>
      <c r="B68" s="6"/>
      <c r="C68" s="8">
        <f>C69+C71+C87</f>
        <v>26691.7</v>
      </c>
      <c r="D68" s="8">
        <f>D69+D71+D87</f>
        <v>26269.7</v>
      </c>
      <c r="E68" s="8">
        <f>E69+E71+E87</f>
        <v>24835.6</v>
      </c>
      <c r="F68" s="66">
        <f t="shared" si="2"/>
        <v>0.9304615292394264</v>
      </c>
      <c r="G68" s="48">
        <f t="shared" si="3"/>
        <v>0.9454085886020775</v>
      </c>
    </row>
    <row r="69" spans="1:7" ht="34.5" customHeight="1" hidden="1">
      <c r="A69" s="7" t="s">
        <v>80</v>
      </c>
      <c r="B69" s="6"/>
      <c r="C69" s="8">
        <f>C70</f>
        <v>0</v>
      </c>
      <c r="D69" s="8">
        <f>D70</f>
        <v>0</v>
      </c>
      <c r="E69" s="8">
        <f>E70</f>
        <v>0</v>
      </c>
      <c r="F69" s="66" t="e">
        <f t="shared" si="2"/>
        <v>#DIV/0!</v>
      </c>
      <c r="G69" s="48" t="e">
        <f t="shared" si="3"/>
        <v>#DIV/0!</v>
      </c>
    </row>
    <row r="70" spans="1:7" ht="75.75" customHeight="1" hidden="1">
      <c r="A70" s="7" t="s">
        <v>111</v>
      </c>
      <c r="B70" s="6" t="s">
        <v>110</v>
      </c>
      <c r="C70" s="8">
        <v>0</v>
      </c>
      <c r="D70" s="8">
        <v>0</v>
      </c>
      <c r="E70" s="8">
        <v>0</v>
      </c>
      <c r="F70" s="66" t="e">
        <f t="shared" si="2"/>
        <v>#DIV/0!</v>
      </c>
      <c r="G70" s="48" t="e">
        <f t="shared" si="3"/>
        <v>#DIV/0!</v>
      </c>
    </row>
    <row r="71" spans="1:7" ht="19.5" customHeight="1">
      <c r="A71" s="9" t="s">
        <v>243</v>
      </c>
      <c r="B71" s="6"/>
      <c r="C71" s="8">
        <f>C76+C84+C72</f>
        <v>26259.7</v>
      </c>
      <c r="D71" s="8">
        <f>D76+D84+D72</f>
        <v>25856.4</v>
      </c>
      <c r="E71" s="8">
        <f>E76+E84+E72</f>
        <v>24403.6</v>
      </c>
      <c r="F71" s="66">
        <f t="shared" si="2"/>
        <v>0.9293175474205722</v>
      </c>
      <c r="G71" s="48">
        <f t="shared" si="3"/>
        <v>0.943812750421559</v>
      </c>
    </row>
    <row r="72" spans="1:7" ht="84.75" customHeight="1" hidden="1">
      <c r="A72" s="7" t="s">
        <v>196</v>
      </c>
      <c r="B72" s="6"/>
      <c r="C72" s="8">
        <f>C74+C75+C73</f>
        <v>1148</v>
      </c>
      <c r="D72" s="8">
        <f>D74+D75+D73</f>
        <v>1125</v>
      </c>
      <c r="E72" s="8">
        <f>E74+E75+E73</f>
        <v>1116</v>
      </c>
      <c r="F72" s="66">
        <f t="shared" si="2"/>
        <v>0.9721254355400697</v>
      </c>
      <c r="G72" s="48">
        <f t="shared" si="3"/>
        <v>0.992</v>
      </c>
    </row>
    <row r="73" spans="1:7" s="34" customFormat="1" ht="72" customHeight="1">
      <c r="A73" s="21" t="s">
        <v>67</v>
      </c>
      <c r="B73" s="56" t="s">
        <v>105</v>
      </c>
      <c r="C73" s="23">
        <v>607</v>
      </c>
      <c r="D73" s="23">
        <v>584</v>
      </c>
      <c r="E73" s="23">
        <v>606.7</v>
      </c>
      <c r="F73" s="67">
        <f t="shared" si="2"/>
        <v>0.999505766062603</v>
      </c>
      <c r="G73" s="53">
        <f t="shared" si="3"/>
        <v>1.0388698630136988</v>
      </c>
    </row>
    <row r="74" spans="1:7" s="34" customFormat="1" ht="19.5" customHeight="1">
      <c r="A74" s="21" t="s">
        <v>253</v>
      </c>
      <c r="B74" s="57" t="s">
        <v>106</v>
      </c>
      <c r="C74" s="23">
        <v>241</v>
      </c>
      <c r="D74" s="23">
        <v>241</v>
      </c>
      <c r="E74" s="23">
        <v>237.6</v>
      </c>
      <c r="F74" s="67">
        <f t="shared" si="2"/>
        <v>0.9858921161825726</v>
      </c>
      <c r="G74" s="53">
        <f t="shared" si="3"/>
        <v>0.9858921161825726</v>
      </c>
    </row>
    <row r="75" spans="1:7" s="34" customFormat="1" ht="21" customHeight="1">
      <c r="A75" s="21" t="s">
        <v>254</v>
      </c>
      <c r="B75" s="57" t="s">
        <v>187</v>
      </c>
      <c r="C75" s="23">
        <v>300</v>
      </c>
      <c r="D75" s="23">
        <v>300</v>
      </c>
      <c r="E75" s="23">
        <v>271.7</v>
      </c>
      <c r="F75" s="67">
        <f t="shared" si="2"/>
        <v>0.9056666666666666</v>
      </c>
      <c r="G75" s="53">
        <f t="shared" si="3"/>
        <v>0.9056666666666666</v>
      </c>
    </row>
    <row r="76" spans="1:7" s="34" customFormat="1" ht="73.5" customHeight="1" hidden="1">
      <c r="A76" s="21" t="s">
        <v>60</v>
      </c>
      <c r="B76" s="22" t="s">
        <v>90</v>
      </c>
      <c r="C76" s="23">
        <f>C77+C78+C79+C80+C81+C82+C83</f>
        <v>24329.7</v>
      </c>
      <c r="D76" s="23">
        <f>D77+D78+D79+D80+D81+D82+D83</f>
        <v>24031.4</v>
      </c>
      <c r="E76" s="23">
        <f>E77+E78+E79+E80+E81+E82+E83</f>
        <v>22506.3</v>
      </c>
      <c r="F76" s="67">
        <f t="shared" si="2"/>
        <v>0.9250545629415898</v>
      </c>
      <c r="G76" s="53">
        <f t="shared" si="3"/>
        <v>0.9365371971670396</v>
      </c>
    </row>
    <row r="77" spans="1:7" s="34" customFormat="1" ht="40.5" customHeight="1">
      <c r="A77" s="21" t="s">
        <v>255</v>
      </c>
      <c r="B77" s="22" t="s">
        <v>112</v>
      </c>
      <c r="C77" s="23">
        <v>4555.6</v>
      </c>
      <c r="D77" s="23">
        <v>4422.9</v>
      </c>
      <c r="E77" s="23">
        <v>4555.5</v>
      </c>
      <c r="F77" s="67">
        <f t="shared" si="2"/>
        <v>0.9999780489946438</v>
      </c>
      <c r="G77" s="53">
        <f t="shared" si="3"/>
        <v>1.0299803296479686</v>
      </c>
    </row>
    <row r="78" spans="1:7" s="34" customFormat="1" ht="24" customHeight="1">
      <c r="A78" s="21" t="s">
        <v>256</v>
      </c>
      <c r="B78" s="22" t="s">
        <v>107</v>
      </c>
      <c r="C78" s="23">
        <v>2652.7</v>
      </c>
      <c r="D78" s="23">
        <v>2552.8</v>
      </c>
      <c r="E78" s="23">
        <v>2652.4</v>
      </c>
      <c r="F78" s="67">
        <f t="shared" si="2"/>
        <v>0.9998869076789687</v>
      </c>
      <c r="G78" s="53">
        <f t="shared" si="3"/>
        <v>1.0390159824506424</v>
      </c>
    </row>
    <row r="79" spans="1:7" ht="21.75" customHeight="1">
      <c r="A79" s="7" t="s">
        <v>257</v>
      </c>
      <c r="B79" s="6" t="s">
        <v>108</v>
      </c>
      <c r="C79" s="8">
        <v>340</v>
      </c>
      <c r="D79" s="8">
        <v>277.3</v>
      </c>
      <c r="E79" s="8">
        <v>338.5</v>
      </c>
      <c r="F79" s="66">
        <f t="shared" si="2"/>
        <v>0.9955882352941177</v>
      </c>
      <c r="G79" s="48">
        <f t="shared" si="3"/>
        <v>1.2206996033177064</v>
      </c>
    </row>
    <row r="80" spans="1:7" ht="19.5" customHeight="1">
      <c r="A80" s="7" t="s">
        <v>136</v>
      </c>
      <c r="B80" s="6" t="s">
        <v>135</v>
      </c>
      <c r="C80" s="8">
        <v>10</v>
      </c>
      <c r="D80" s="8">
        <v>7</v>
      </c>
      <c r="E80" s="8">
        <v>0</v>
      </c>
      <c r="F80" s="66">
        <f t="shared" si="2"/>
        <v>0</v>
      </c>
      <c r="G80" s="48">
        <f t="shared" si="3"/>
        <v>0</v>
      </c>
    </row>
    <row r="81" spans="1:7" s="34" customFormat="1" ht="103.5" customHeight="1">
      <c r="A81" s="1" t="s">
        <v>258</v>
      </c>
      <c r="B81" s="58" t="s">
        <v>210</v>
      </c>
      <c r="C81" s="23">
        <f>15523+1168.4</f>
        <v>16691.4</v>
      </c>
      <c r="D81" s="23">
        <v>15523</v>
      </c>
      <c r="E81" s="23">
        <f>13838.3+1041.6</f>
        <v>14879.9</v>
      </c>
      <c r="F81" s="67">
        <f t="shared" si="2"/>
        <v>0.8914710569514839</v>
      </c>
      <c r="G81" s="53">
        <f t="shared" si="3"/>
        <v>0.9585711524834117</v>
      </c>
    </row>
    <row r="82" spans="1:7" ht="213.75" customHeight="1" hidden="1">
      <c r="A82" s="7" t="s">
        <v>212</v>
      </c>
      <c r="B82" s="36" t="s">
        <v>211</v>
      </c>
      <c r="C82" s="8">
        <f>1168.4-1168.4</f>
        <v>0</v>
      </c>
      <c r="D82" s="8">
        <v>1168.4</v>
      </c>
      <c r="E82" s="8">
        <f>1041.6-1041.6</f>
        <v>0</v>
      </c>
      <c r="F82" s="66" t="e">
        <f t="shared" si="2"/>
        <v>#DIV/0!</v>
      </c>
      <c r="G82" s="48">
        <f t="shared" si="3"/>
        <v>0</v>
      </c>
    </row>
    <row r="83" spans="1:7" s="34" customFormat="1" ht="22.5" customHeight="1">
      <c r="A83" s="21" t="s">
        <v>259</v>
      </c>
      <c r="B83" s="59" t="s">
        <v>224</v>
      </c>
      <c r="C83" s="23">
        <v>80</v>
      </c>
      <c r="D83" s="23">
        <v>80</v>
      </c>
      <c r="E83" s="23">
        <v>80</v>
      </c>
      <c r="F83" s="67">
        <f t="shared" si="2"/>
        <v>1</v>
      </c>
      <c r="G83" s="53">
        <f t="shared" si="3"/>
        <v>1</v>
      </c>
    </row>
    <row r="84" spans="1:7" s="34" customFormat="1" ht="54.75" customHeight="1" hidden="1">
      <c r="A84" s="21" t="s">
        <v>195</v>
      </c>
      <c r="B84" s="22" t="s">
        <v>128</v>
      </c>
      <c r="C84" s="23">
        <f>C85+C86</f>
        <v>782</v>
      </c>
      <c r="D84" s="23">
        <f>D85+D86</f>
        <v>700</v>
      </c>
      <c r="E84" s="23">
        <f>E85+E86</f>
        <v>781.3</v>
      </c>
      <c r="F84" s="67">
        <f t="shared" si="2"/>
        <v>0.9991048593350383</v>
      </c>
      <c r="G84" s="53">
        <f t="shared" si="3"/>
        <v>1.116142857142857</v>
      </c>
    </row>
    <row r="85" spans="1:7" s="34" customFormat="1" ht="18.75" customHeight="1">
      <c r="A85" s="21" t="s">
        <v>140</v>
      </c>
      <c r="B85" s="22" t="s">
        <v>139</v>
      </c>
      <c r="C85" s="23">
        <v>632</v>
      </c>
      <c r="D85" s="23">
        <v>550</v>
      </c>
      <c r="E85" s="23">
        <v>631.3</v>
      </c>
      <c r="F85" s="67">
        <f t="shared" si="2"/>
        <v>0.998892405063291</v>
      </c>
      <c r="G85" s="53">
        <f t="shared" si="3"/>
        <v>1.1478181818181816</v>
      </c>
    </row>
    <row r="86" spans="1:7" s="34" customFormat="1" ht="24.75" customHeight="1">
      <c r="A86" s="21" t="s">
        <v>134</v>
      </c>
      <c r="B86" s="60" t="s">
        <v>133</v>
      </c>
      <c r="C86" s="23">
        <v>150</v>
      </c>
      <c r="D86" s="23">
        <v>150</v>
      </c>
      <c r="E86" s="23">
        <v>150</v>
      </c>
      <c r="F86" s="67">
        <f t="shared" si="2"/>
        <v>1</v>
      </c>
      <c r="G86" s="53">
        <f t="shared" si="3"/>
        <v>1</v>
      </c>
    </row>
    <row r="87" spans="1:7" ht="21" customHeight="1">
      <c r="A87" s="10" t="s">
        <v>52</v>
      </c>
      <c r="B87" s="6"/>
      <c r="C87" s="8">
        <f>C88</f>
        <v>432</v>
      </c>
      <c r="D87" s="8">
        <f>D88</f>
        <v>413.3</v>
      </c>
      <c r="E87" s="8">
        <f>E88</f>
        <v>432</v>
      </c>
      <c r="F87" s="66">
        <f t="shared" si="2"/>
        <v>1</v>
      </c>
      <c r="G87" s="48">
        <f t="shared" si="3"/>
        <v>1.0452455843213162</v>
      </c>
    </row>
    <row r="88" spans="1:7" s="34" customFormat="1" ht="18" customHeight="1">
      <c r="A88" s="21" t="s">
        <v>38</v>
      </c>
      <c r="B88" s="22" t="s">
        <v>66</v>
      </c>
      <c r="C88" s="23">
        <v>432</v>
      </c>
      <c r="D88" s="23">
        <v>413.3</v>
      </c>
      <c r="E88" s="23">
        <v>432</v>
      </c>
      <c r="F88" s="67">
        <f t="shared" si="2"/>
        <v>1</v>
      </c>
      <c r="G88" s="53">
        <f t="shared" si="3"/>
        <v>1.0452455843213162</v>
      </c>
    </row>
    <row r="89" spans="1:7" ht="64.5" customHeight="1" hidden="1">
      <c r="A89" s="7" t="s">
        <v>148</v>
      </c>
      <c r="B89" s="6" t="s">
        <v>147</v>
      </c>
      <c r="C89" s="8">
        <v>0</v>
      </c>
      <c r="D89" s="8">
        <v>0</v>
      </c>
      <c r="E89" s="8">
        <v>0</v>
      </c>
      <c r="F89" s="66" t="e">
        <f t="shared" si="2"/>
        <v>#DIV/0!</v>
      </c>
      <c r="G89" s="48" t="e">
        <f t="shared" si="3"/>
        <v>#DIV/0!</v>
      </c>
    </row>
    <row r="90" spans="1:7" ht="23.25" customHeight="1">
      <c r="A90" s="10" t="s">
        <v>13</v>
      </c>
      <c r="B90" s="6"/>
      <c r="C90" s="8">
        <f>C91+C96+C103</f>
        <v>48465.9</v>
      </c>
      <c r="D90" s="8">
        <f>D91+D96+D103</f>
        <v>44192.3</v>
      </c>
      <c r="E90" s="8">
        <f>E91+E96+E103</f>
        <v>47616.6</v>
      </c>
      <c r="F90" s="66">
        <f t="shared" si="2"/>
        <v>0.9824763390342488</v>
      </c>
      <c r="G90" s="48">
        <f t="shared" si="3"/>
        <v>1.0774863494319145</v>
      </c>
    </row>
    <row r="91" spans="1:7" ht="21.75" customHeight="1">
      <c r="A91" s="9" t="s">
        <v>244</v>
      </c>
      <c r="B91" s="6"/>
      <c r="C91" s="8">
        <f>C94+C93+C92+C95</f>
        <v>835.3</v>
      </c>
      <c r="D91" s="8">
        <f>D94+D93+D92+D95</f>
        <v>556.3</v>
      </c>
      <c r="E91" s="8">
        <f>E94+E93+E92+E95</f>
        <v>777.2</v>
      </c>
      <c r="F91" s="66">
        <f t="shared" si="2"/>
        <v>0.930444151801748</v>
      </c>
      <c r="G91" s="48">
        <f t="shared" si="3"/>
        <v>1.3970879022110374</v>
      </c>
    </row>
    <row r="92" spans="1:7" s="34" customFormat="1" ht="55.5" customHeight="1">
      <c r="A92" s="21" t="s">
        <v>61</v>
      </c>
      <c r="B92" s="22" t="s">
        <v>62</v>
      </c>
      <c r="C92" s="23">
        <v>827</v>
      </c>
      <c r="D92" s="23">
        <v>548</v>
      </c>
      <c r="E92" s="23">
        <v>769.5</v>
      </c>
      <c r="F92" s="67">
        <f t="shared" si="2"/>
        <v>0.9304715840386941</v>
      </c>
      <c r="G92" s="53">
        <f t="shared" si="3"/>
        <v>1.4041970802919708</v>
      </c>
    </row>
    <row r="93" spans="1:7" s="34" customFormat="1" ht="70.5" customHeight="1" hidden="1">
      <c r="A93" s="21" t="s">
        <v>92</v>
      </c>
      <c r="B93" s="26" t="s">
        <v>91</v>
      </c>
      <c r="C93" s="23">
        <v>0</v>
      </c>
      <c r="D93" s="23">
        <v>0</v>
      </c>
      <c r="E93" s="23">
        <v>0</v>
      </c>
      <c r="F93" s="67" t="e">
        <f t="shared" si="2"/>
        <v>#DIV/0!</v>
      </c>
      <c r="G93" s="53" t="e">
        <f t="shared" si="3"/>
        <v>#DIV/0!</v>
      </c>
    </row>
    <row r="94" spans="1:7" s="34" customFormat="1" ht="21.75" customHeight="1">
      <c r="A94" s="21" t="s">
        <v>47</v>
      </c>
      <c r="B94" s="22" t="s">
        <v>63</v>
      </c>
      <c r="C94" s="23">
        <v>3.3</v>
      </c>
      <c r="D94" s="23">
        <v>3.3</v>
      </c>
      <c r="E94" s="23">
        <v>2.7</v>
      </c>
      <c r="F94" s="67">
        <f t="shared" si="2"/>
        <v>0.8181818181818182</v>
      </c>
      <c r="G94" s="53">
        <f t="shared" si="3"/>
        <v>0.8181818181818182</v>
      </c>
    </row>
    <row r="95" spans="1:7" s="34" customFormat="1" ht="38.25" customHeight="1">
      <c r="A95" s="21" t="s">
        <v>103</v>
      </c>
      <c r="B95" s="22" t="s">
        <v>102</v>
      </c>
      <c r="C95" s="23">
        <v>5</v>
      </c>
      <c r="D95" s="23">
        <v>5</v>
      </c>
      <c r="E95" s="23">
        <v>5</v>
      </c>
      <c r="F95" s="67">
        <f t="shared" si="2"/>
        <v>1</v>
      </c>
      <c r="G95" s="53">
        <f t="shared" si="3"/>
        <v>1</v>
      </c>
    </row>
    <row r="96" spans="1:7" ht="16.5" customHeight="1">
      <c r="A96" s="9" t="s">
        <v>57</v>
      </c>
      <c r="B96" s="6"/>
      <c r="C96" s="8">
        <f>C97+C102</f>
        <v>2705</v>
      </c>
      <c r="D96" s="8">
        <f>D97+D102</f>
        <v>4615.700000000001</v>
      </c>
      <c r="E96" s="8">
        <f>E97+E102</f>
        <v>2672.8</v>
      </c>
      <c r="F96" s="66">
        <f t="shared" si="2"/>
        <v>0.9880961182994455</v>
      </c>
      <c r="G96" s="48">
        <f t="shared" si="3"/>
        <v>0.5790670970816993</v>
      </c>
    </row>
    <row r="97" spans="1:7" ht="51" customHeight="1" hidden="1">
      <c r="A97" s="7" t="s">
        <v>78</v>
      </c>
      <c r="B97" s="6" t="s">
        <v>68</v>
      </c>
      <c r="C97" s="8">
        <f>C99+C100+C101+C98</f>
        <v>2705</v>
      </c>
      <c r="D97" s="8">
        <f>D99+D100+D101+D98</f>
        <v>2615.7000000000003</v>
      </c>
      <c r="E97" s="8">
        <f>E99+E100+E101+E98</f>
        <v>2672.8</v>
      </c>
      <c r="F97" s="66">
        <f t="shared" si="2"/>
        <v>0.9880961182994455</v>
      </c>
      <c r="G97" s="48">
        <f t="shared" si="3"/>
        <v>1.0218297205337004</v>
      </c>
    </row>
    <row r="98" spans="1:7" s="34" customFormat="1" ht="24.75" customHeight="1">
      <c r="A98" s="21" t="s">
        <v>208</v>
      </c>
      <c r="B98" s="61" t="s">
        <v>207</v>
      </c>
      <c r="C98" s="23">
        <v>554.6</v>
      </c>
      <c r="D98" s="23">
        <v>465.3</v>
      </c>
      <c r="E98" s="23">
        <v>554.5</v>
      </c>
      <c r="F98" s="67">
        <f t="shared" si="2"/>
        <v>0.9998196898665704</v>
      </c>
      <c r="G98" s="53">
        <f t="shared" si="3"/>
        <v>1.1917042768106598</v>
      </c>
    </row>
    <row r="99" spans="1:7" s="34" customFormat="1" ht="18.75" customHeight="1">
      <c r="A99" s="21" t="s">
        <v>170</v>
      </c>
      <c r="B99" s="62" t="s">
        <v>168</v>
      </c>
      <c r="C99" s="23">
        <v>359.4</v>
      </c>
      <c r="D99" s="23">
        <v>359.4</v>
      </c>
      <c r="E99" s="23">
        <v>328.3</v>
      </c>
      <c r="F99" s="67">
        <f t="shared" si="2"/>
        <v>0.9134668892598776</v>
      </c>
      <c r="G99" s="53">
        <f t="shared" si="3"/>
        <v>0.9134668892598776</v>
      </c>
    </row>
    <row r="100" spans="1:7" s="34" customFormat="1" ht="71.25" customHeight="1" hidden="1">
      <c r="A100" s="21" t="s">
        <v>171</v>
      </c>
      <c r="B100" s="62" t="s">
        <v>169</v>
      </c>
      <c r="C100" s="23">
        <v>0</v>
      </c>
      <c r="D100" s="23">
        <v>0</v>
      </c>
      <c r="E100" s="23">
        <v>0</v>
      </c>
      <c r="F100" s="67" t="e">
        <f t="shared" si="2"/>
        <v>#DIV/0!</v>
      </c>
      <c r="G100" s="53" t="e">
        <f t="shared" si="3"/>
        <v>#DIV/0!</v>
      </c>
    </row>
    <row r="101" spans="1:7" s="34" customFormat="1" ht="42" customHeight="1">
      <c r="A101" s="21" t="s">
        <v>198</v>
      </c>
      <c r="B101" s="62" t="s">
        <v>197</v>
      </c>
      <c r="C101" s="23">
        <v>1791</v>
      </c>
      <c r="D101" s="23">
        <v>1791</v>
      </c>
      <c r="E101" s="23">
        <v>1790</v>
      </c>
      <c r="F101" s="67">
        <f t="shared" si="2"/>
        <v>0.9994416527079844</v>
      </c>
      <c r="G101" s="53">
        <f t="shared" si="3"/>
        <v>0.9994416527079844</v>
      </c>
    </row>
    <row r="102" spans="1:7" ht="45" customHeight="1" hidden="1">
      <c r="A102" s="7" t="s">
        <v>200</v>
      </c>
      <c r="B102" s="37" t="s">
        <v>199</v>
      </c>
      <c r="C102" s="8">
        <v>0</v>
      </c>
      <c r="D102" s="8">
        <v>2000</v>
      </c>
      <c r="E102" s="8">
        <v>0</v>
      </c>
      <c r="F102" s="66" t="e">
        <f t="shared" si="2"/>
        <v>#DIV/0!</v>
      </c>
      <c r="G102" s="48">
        <f t="shared" si="3"/>
        <v>0</v>
      </c>
    </row>
    <row r="103" spans="1:7" ht="23.25" customHeight="1">
      <c r="A103" s="7" t="s">
        <v>14</v>
      </c>
      <c r="B103" s="6"/>
      <c r="C103" s="8">
        <f>C104+C130+C139+C147+C148</f>
        <v>44925.6</v>
      </c>
      <c r="D103" s="8">
        <f>D104+D130+D139+D147+D148</f>
        <v>39020.3</v>
      </c>
      <c r="E103" s="8">
        <f>E104+E130+E139+E147+E148</f>
        <v>44166.6</v>
      </c>
      <c r="F103" s="66">
        <f t="shared" si="2"/>
        <v>0.9831054009295368</v>
      </c>
      <c r="G103" s="48">
        <f t="shared" si="3"/>
        <v>1.1318877609859481</v>
      </c>
    </row>
    <row r="104" spans="1:7" ht="36.75" customHeight="1">
      <c r="A104" s="7" t="s">
        <v>245</v>
      </c>
      <c r="B104" s="6" t="s">
        <v>128</v>
      </c>
      <c r="C104" s="8">
        <f>C105+C106+C107+C108+C109+C110+C111+C112+C113+C114+C115+C116+C117+C120+C119+C121+C122+C123+C124+C118+C125</f>
        <v>30174.600000000002</v>
      </c>
      <c r="D104" s="8">
        <f>D105+D106+D107+D108+D109+D110+D111+D112+D113+D114+D115+D116+D117+D120+D119+D121+D122+D123+D124+D118+D125</f>
        <v>26013.2</v>
      </c>
      <c r="E104" s="8">
        <f>E105+E106+E107+E108+E109+E110+E111+E112+E113+E114+E115+E116+E117+E120+E119+E121+E122+E123+E124+E118+E125</f>
        <v>29466.2</v>
      </c>
      <c r="F104" s="66">
        <f t="shared" si="2"/>
        <v>0.9765233010545292</v>
      </c>
      <c r="G104" s="48">
        <f t="shared" si="3"/>
        <v>1.1327403010779142</v>
      </c>
    </row>
    <row r="105" spans="1:7" s="34" customFormat="1" ht="34.5" customHeight="1">
      <c r="A105" s="21" t="s">
        <v>180</v>
      </c>
      <c r="B105" s="38" t="s">
        <v>172</v>
      </c>
      <c r="C105" s="23">
        <v>150.5</v>
      </c>
      <c r="D105" s="23">
        <v>150.5</v>
      </c>
      <c r="E105" s="23">
        <v>150.4</v>
      </c>
      <c r="F105" s="67">
        <f aca="true" t="shared" si="4" ref="F105:F163">E105/C105</f>
        <v>0.9993355481727575</v>
      </c>
      <c r="G105" s="53">
        <f aca="true" t="shared" si="5" ref="G105:G163">E105/D105</f>
        <v>0.9993355481727575</v>
      </c>
    </row>
    <row r="106" spans="1:7" s="34" customFormat="1" ht="24" customHeight="1">
      <c r="A106" s="21" t="s">
        <v>181</v>
      </c>
      <c r="B106" s="38" t="s">
        <v>173</v>
      </c>
      <c r="C106" s="23">
        <v>600</v>
      </c>
      <c r="D106" s="23">
        <v>420</v>
      </c>
      <c r="E106" s="23">
        <v>599.8</v>
      </c>
      <c r="F106" s="67">
        <f t="shared" si="4"/>
        <v>0.9996666666666666</v>
      </c>
      <c r="G106" s="53">
        <f t="shared" si="5"/>
        <v>1.428095238095238</v>
      </c>
    </row>
    <row r="107" spans="1:7" s="34" customFormat="1" ht="26.25" customHeight="1">
      <c r="A107" s="21" t="s">
        <v>114</v>
      </c>
      <c r="B107" s="38" t="s">
        <v>113</v>
      </c>
      <c r="C107" s="23">
        <v>387</v>
      </c>
      <c r="D107" s="23">
        <v>400</v>
      </c>
      <c r="E107" s="23">
        <v>387</v>
      </c>
      <c r="F107" s="67">
        <f t="shared" si="4"/>
        <v>1</v>
      </c>
      <c r="G107" s="53">
        <f t="shared" si="5"/>
        <v>0.9675</v>
      </c>
    </row>
    <row r="108" spans="1:7" s="34" customFormat="1" ht="19.5" customHeight="1">
      <c r="A108" s="21" t="s">
        <v>116</v>
      </c>
      <c r="B108" s="38" t="s">
        <v>115</v>
      </c>
      <c r="C108" s="23">
        <v>970</v>
      </c>
      <c r="D108" s="23">
        <v>835</v>
      </c>
      <c r="E108" s="23">
        <v>969.5</v>
      </c>
      <c r="F108" s="67">
        <f t="shared" si="4"/>
        <v>0.9994845360824742</v>
      </c>
      <c r="G108" s="53">
        <f t="shared" si="5"/>
        <v>1.1610778443113772</v>
      </c>
    </row>
    <row r="109" spans="1:7" s="34" customFormat="1" ht="21.75" customHeight="1">
      <c r="A109" s="21" t="s">
        <v>130</v>
      </c>
      <c r="B109" s="38" t="s">
        <v>129</v>
      </c>
      <c r="C109" s="23">
        <v>270</v>
      </c>
      <c r="D109" s="23">
        <v>270</v>
      </c>
      <c r="E109" s="23">
        <v>269.7</v>
      </c>
      <c r="F109" s="67">
        <f t="shared" si="4"/>
        <v>0.9988888888888888</v>
      </c>
      <c r="G109" s="53">
        <f t="shared" si="5"/>
        <v>0.9988888888888888</v>
      </c>
    </row>
    <row r="110" spans="1:7" s="34" customFormat="1" ht="21.75" customHeight="1">
      <c r="A110" s="21" t="s">
        <v>132</v>
      </c>
      <c r="B110" s="38" t="s">
        <v>131</v>
      </c>
      <c r="C110" s="23">
        <v>30</v>
      </c>
      <c r="D110" s="23">
        <v>30</v>
      </c>
      <c r="E110" s="23">
        <v>29.8</v>
      </c>
      <c r="F110" s="67">
        <f t="shared" si="4"/>
        <v>0.9933333333333334</v>
      </c>
      <c r="G110" s="53">
        <f t="shared" si="5"/>
        <v>0.9933333333333334</v>
      </c>
    </row>
    <row r="111" spans="1:7" s="34" customFormat="1" ht="18" customHeight="1">
      <c r="A111" s="21" t="s">
        <v>118</v>
      </c>
      <c r="B111" s="38" t="s">
        <v>117</v>
      </c>
      <c r="C111" s="23">
        <v>16179.4</v>
      </c>
      <c r="D111" s="23">
        <v>13424.1</v>
      </c>
      <c r="E111" s="23">
        <v>16104.8</v>
      </c>
      <c r="F111" s="67">
        <f t="shared" si="4"/>
        <v>0.9953891986105788</v>
      </c>
      <c r="G111" s="53">
        <f t="shared" si="5"/>
        <v>1.1996930892946267</v>
      </c>
    </row>
    <row r="112" spans="1:7" s="34" customFormat="1" ht="36" customHeight="1">
      <c r="A112" s="21" t="s">
        <v>120</v>
      </c>
      <c r="B112" s="38" t="s">
        <v>119</v>
      </c>
      <c r="C112" s="23">
        <v>232.2</v>
      </c>
      <c r="D112" s="23">
        <v>232.2</v>
      </c>
      <c r="E112" s="23">
        <v>232.2</v>
      </c>
      <c r="F112" s="67">
        <f t="shared" si="4"/>
        <v>1</v>
      </c>
      <c r="G112" s="53">
        <f t="shared" si="5"/>
        <v>1</v>
      </c>
    </row>
    <row r="113" spans="1:7" s="34" customFormat="1" ht="26.25" customHeight="1">
      <c r="A113" s="21" t="s">
        <v>122</v>
      </c>
      <c r="B113" s="38" t="s">
        <v>121</v>
      </c>
      <c r="C113" s="23">
        <v>100</v>
      </c>
      <c r="D113" s="23">
        <v>70</v>
      </c>
      <c r="E113" s="23">
        <v>70</v>
      </c>
      <c r="F113" s="67">
        <f t="shared" si="4"/>
        <v>0.7</v>
      </c>
      <c r="G113" s="53">
        <f t="shared" si="5"/>
        <v>1</v>
      </c>
    </row>
    <row r="114" spans="1:7" s="34" customFormat="1" ht="20.25" customHeight="1">
      <c r="A114" s="21" t="s">
        <v>124</v>
      </c>
      <c r="B114" s="38" t="s">
        <v>123</v>
      </c>
      <c r="C114" s="23">
        <v>5500</v>
      </c>
      <c r="D114" s="23">
        <v>4050.8</v>
      </c>
      <c r="E114" s="23">
        <v>5116.9</v>
      </c>
      <c r="F114" s="67">
        <f t="shared" si="4"/>
        <v>0.9303454545454545</v>
      </c>
      <c r="G114" s="53">
        <f t="shared" si="5"/>
        <v>1.2631825812185247</v>
      </c>
    </row>
    <row r="115" spans="1:7" s="34" customFormat="1" ht="36" customHeight="1">
      <c r="A115" s="21" t="s">
        <v>260</v>
      </c>
      <c r="B115" s="38" t="s">
        <v>125</v>
      </c>
      <c r="C115" s="23">
        <v>1699.3</v>
      </c>
      <c r="D115" s="23">
        <v>1384.8</v>
      </c>
      <c r="E115" s="23">
        <v>1599.3</v>
      </c>
      <c r="F115" s="67">
        <f t="shared" si="4"/>
        <v>0.9411522391573001</v>
      </c>
      <c r="G115" s="53">
        <f t="shared" si="5"/>
        <v>1.154896013864818</v>
      </c>
    </row>
    <row r="116" spans="1:7" s="34" customFormat="1" ht="19.5" customHeight="1">
      <c r="A116" s="21" t="s">
        <v>127</v>
      </c>
      <c r="B116" s="38" t="s">
        <v>126</v>
      </c>
      <c r="C116" s="23">
        <v>15</v>
      </c>
      <c r="D116" s="23">
        <v>10.5</v>
      </c>
      <c r="E116" s="23">
        <v>0</v>
      </c>
      <c r="F116" s="67">
        <f t="shared" si="4"/>
        <v>0</v>
      </c>
      <c r="G116" s="53">
        <f t="shared" si="5"/>
        <v>0</v>
      </c>
    </row>
    <row r="117" spans="1:7" s="34" customFormat="1" ht="39.75" customHeight="1">
      <c r="A117" s="21" t="s">
        <v>154</v>
      </c>
      <c r="B117" s="38" t="s">
        <v>153</v>
      </c>
      <c r="C117" s="23">
        <v>81.3</v>
      </c>
      <c r="D117" s="23">
        <v>81.3</v>
      </c>
      <c r="E117" s="23">
        <v>81.3</v>
      </c>
      <c r="F117" s="67">
        <f t="shared" si="4"/>
        <v>1</v>
      </c>
      <c r="G117" s="53">
        <f t="shared" si="5"/>
        <v>1</v>
      </c>
    </row>
    <row r="118" spans="1:7" s="34" customFormat="1" ht="30" customHeight="1">
      <c r="A118" s="21" t="s">
        <v>134</v>
      </c>
      <c r="B118" s="38" t="s">
        <v>188</v>
      </c>
      <c r="C118" s="23">
        <v>250</v>
      </c>
      <c r="D118" s="23">
        <v>250</v>
      </c>
      <c r="E118" s="23">
        <v>250</v>
      </c>
      <c r="F118" s="67">
        <f t="shared" si="4"/>
        <v>1</v>
      </c>
      <c r="G118" s="53">
        <f t="shared" si="5"/>
        <v>1</v>
      </c>
    </row>
    <row r="119" spans="1:7" s="34" customFormat="1" ht="37.5" customHeight="1" hidden="1">
      <c r="A119" s="21" t="s">
        <v>182</v>
      </c>
      <c r="B119" s="38" t="s">
        <v>174</v>
      </c>
      <c r="C119" s="23">
        <v>0</v>
      </c>
      <c r="D119" s="23">
        <v>890</v>
      </c>
      <c r="E119" s="23">
        <v>0</v>
      </c>
      <c r="F119" s="67" t="e">
        <f t="shared" si="4"/>
        <v>#DIV/0!</v>
      </c>
      <c r="G119" s="53">
        <f t="shared" si="5"/>
        <v>0</v>
      </c>
    </row>
    <row r="120" spans="1:7" s="34" customFormat="1" ht="22.5" customHeight="1">
      <c r="A120" s="21" t="s">
        <v>183</v>
      </c>
      <c r="B120" s="38" t="s">
        <v>175</v>
      </c>
      <c r="C120" s="23">
        <v>996.2</v>
      </c>
      <c r="D120" s="23">
        <v>900</v>
      </c>
      <c r="E120" s="23">
        <v>996</v>
      </c>
      <c r="F120" s="67">
        <f t="shared" si="4"/>
        <v>0.9997992371009837</v>
      </c>
      <c r="G120" s="53">
        <f t="shared" si="5"/>
        <v>1.1066666666666667</v>
      </c>
    </row>
    <row r="121" spans="1:7" s="34" customFormat="1" ht="24" customHeight="1">
      <c r="A121" s="21" t="s">
        <v>184</v>
      </c>
      <c r="B121" s="38" t="s">
        <v>176</v>
      </c>
      <c r="C121" s="23">
        <v>316.6</v>
      </c>
      <c r="D121" s="23">
        <v>130</v>
      </c>
      <c r="E121" s="23">
        <v>213.2</v>
      </c>
      <c r="F121" s="67">
        <f t="shared" si="4"/>
        <v>0.6734049273531268</v>
      </c>
      <c r="G121" s="53">
        <f t="shared" si="5"/>
        <v>1.64</v>
      </c>
    </row>
    <row r="122" spans="1:7" s="34" customFormat="1" ht="42.75" customHeight="1">
      <c r="A122" s="21" t="s">
        <v>185</v>
      </c>
      <c r="B122" s="38" t="s">
        <v>177</v>
      </c>
      <c r="C122" s="23">
        <v>179</v>
      </c>
      <c r="D122" s="23">
        <v>179</v>
      </c>
      <c r="E122" s="23">
        <v>178.7</v>
      </c>
      <c r="F122" s="67">
        <f t="shared" si="4"/>
        <v>0.9983240223463686</v>
      </c>
      <c r="G122" s="53">
        <f t="shared" si="5"/>
        <v>0.9983240223463686</v>
      </c>
    </row>
    <row r="123" spans="1:7" s="34" customFormat="1" ht="57.75" customHeight="1">
      <c r="A123" s="21" t="s">
        <v>246</v>
      </c>
      <c r="B123" s="38" t="s">
        <v>178</v>
      </c>
      <c r="C123" s="23">
        <v>215.7</v>
      </c>
      <c r="D123" s="23">
        <v>245</v>
      </c>
      <c r="E123" s="23">
        <v>215.2</v>
      </c>
      <c r="F123" s="67">
        <f t="shared" si="4"/>
        <v>0.9976819656930923</v>
      </c>
      <c r="G123" s="53">
        <f t="shared" si="5"/>
        <v>0.8783673469387755</v>
      </c>
    </row>
    <row r="124" spans="1:7" s="34" customFormat="1" ht="27" customHeight="1">
      <c r="A124" s="21" t="s">
        <v>186</v>
      </c>
      <c r="B124" s="38" t="s">
        <v>179</v>
      </c>
      <c r="C124" s="23">
        <v>12.4</v>
      </c>
      <c r="D124" s="23">
        <v>70</v>
      </c>
      <c r="E124" s="23">
        <v>12.4</v>
      </c>
      <c r="F124" s="67">
        <f t="shared" si="4"/>
        <v>1</v>
      </c>
      <c r="G124" s="53">
        <f t="shared" si="5"/>
        <v>0.17714285714285716</v>
      </c>
    </row>
    <row r="125" spans="1:7" s="34" customFormat="1" ht="51.75" customHeight="1">
      <c r="A125" s="21" t="s">
        <v>247</v>
      </c>
      <c r="B125" s="38">
        <v>8303900000</v>
      </c>
      <c r="C125" s="23">
        <f>C127+C128+C129+C126</f>
        <v>1990</v>
      </c>
      <c r="D125" s="23">
        <f>D127+D128+D129+D126</f>
        <v>1990</v>
      </c>
      <c r="E125" s="23">
        <f>E127+E128+E129+E126</f>
        <v>1990</v>
      </c>
      <c r="F125" s="67">
        <f t="shared" si="4"/>
        <v>1</v>
      </c>
      <c r="G125" s="53">
        <f t="shared" si="5"/>
        <v>1</v>
      </c>
    </row>
    <row r="126" spans="1:7" ht="64.5" customHeight="1" hidden="1">
      <c r="A126" s="7" t="s">
        <v>216</v>
      </c>
      <c r="B126" s="39"/>
      <c r="C126" s="8">
        <v>1640</v>
      </c>
      <c r="D126" s="8">
        <v>1640</v>
      </c>
      <c r="E126" s="8">
        <v>1640</v>
      </c>
      <c r="F126" s="66">
        <f t="shared" si="4"/>
        <v>1</v>
      </c>
      <c r="G126" s="48">
        <f t="shared" si="5"/>
        <v>1</v>
      </c>
    </row>
    <row r="127" spans="1:7" ht="112.5" customHeight="1" hidden="1">
      <c r="A127" s="7" t="s">
        <v>137</v>
      </c>
      <c r="B127" s="40" t="s">
        <v>189</v>
      </c>
      <c r="C127" s="8">
        <v>200</v>
      </c>
      <c r="D127" s="8">
        <v>200</v>
      </c>
      <c r="E127" s="8">
        <v>200</v>
      </c>
      <c r="F127" s="66">
        <f t="shared" si="4"/>
        <v>1</v>
      </c>
      <c r="G127" s="48">
        <f t="shared" si="5"/>
        <v>1</v>
      </c>
    </row>
    <row r="128" spans="1:7" ht="119.25" customHeight="1" hidden="1">
      <c r="A128" s="7" t="s">
        <v>192</v>
      </c>
      <c r="B128" s="40" t="s">
        <v>190</v>
      </c>
      <c r="C128" s="8">
        <v>100</v>
      </c>
      <c r="D128" s="8">
        <v>100</v>
      </c>
      <c r="E128" s="8">
        <v>100</v>
      </c>
      <c r="F128" s="66">
        <f t="shared" si="4"/>
        <v>1</v>
      </c>
      <c r="G128" s="48">
        <f t="shared" si="5"/>
        <v>1</v>
      </c>
    </row>
    <row r="129" spans="1:7" ht="117.75" customHeight="1" hidden="1">
      <c r="A129" s="7" t="s">
        <v>138</v>
      </c>
      <c r="B129" s="40" t="s">
        <v>191</v>
      </c>
      <c r="C129" s="8">
        <v>50</v>
      </c>
      <c r="D129" s="8">
        <v>50</v>
      </c>
      <c r="E129" s="8">
        <v>50</v>
      </c>
      <c r="F129" s="66">
        <f t="shared" si="4"/>
        <v>1</v>
      </c>
      <c r="G129" s="48">
        <f t="shared" si="5"/>
        <v>1</v>
      </c>
    </row>
    <row r="130" spans="1:7" ht="39.75" customHeight="1">
      <c r="A130" s="7" t="s">
        <v>248</v>
      </c>
      <c r="B130" s="6" t="s">
        <v>95</v>
      </c>
      <c r="C130" s="8">
        <f>C135+C132</f>
        <v>12335.3</v>
      </c>
      <c r="D130" s="8">
        <f>D135+D132</f>
        <v>12285.3</v>
      </c>
      <c r="E130" s="8">
        <f>E135+E132</f>
        <v>12284.699999999999</v>
      </c>
      <c r="F130" s="66">
        <f t="shared" si="4"/>
        <v>0.9958979514077485</v>
      </c>
      <c r="G130" s="48">
        <f t="shared" si="5"/>
        <v>0.999951161143806</v>
      </c>
    </row>
    <row r="131" spans="1:7" ht="81.75" customHeight="1" hidden="1">
      <c r="A131" s="7" t="s">
        <v>143</v>
      </c>
      <c r="B131" s="6" t="s">
        <v>142</v>
      </c>
      <c r="C131" s="8">
        <v>0</v>
      </c>
      <c r="D131" s="8">
        <v>0</v>
      </c>
      <c r="E131" s="8">
        <v>0</v>
      </c>
      <c r="F131" s="66" t="e">
        <f t="shared" si="4"/>
        <v>#DIV/0!</v>
      </c>
      <c r="G131" s="48" t="e">
        <f t="shared" si="5"/>
        <v>#DIV/0!</v>
      </c>
    </row>
    <row r="132" spans="1:7" s="34" customFormat="1" ht="71.25" customHeight="1">
      <c r="A132" s="21" t="s">
        <v>202</v>
      </c>
      <c r="B132" s="22" t="s">
        <v>201</v>
      </c>
      <c r="C132" s="23">
        <v>462.5</v>
      </c>
      <c r="D132" s="23">
        <v>462.5</v>
      </c>
      <c r="E132" s="23">
        <v>462.5</v>
      </c>
      <c r="F132" s="67">
        <f t="shared" si="4"/>
        <v>1</v>
      </c>
      <c r="G132" s="53">
        <f t="shared" si="5"/>
        <v>1</v>
      </c>
    </row>
    <row r="133" spans="1:7" s="34" customFormat="1" ht="64.5" customHeight="1" hidden="1">
      <c r="A133" s="21" t="s">
        <v>150</v>
      </c>
      <c r="B133" s="27" t="s">
        <v>141</v>
      </c>
      <c r="C133" s="23">
        <v>0</v>
      </c>
      <c r="D133" s="23">
        <v>0</v>
      </c>
      <c r="E133" s="23">
        <v>0</v>
      </c>
      <c r="F133" s="67" t="e">
        <f t="shared" si="4"/>
        <v>#DIV/0!</v>
      </c>
      <c r="G133" s="53" t="e">
        <f t="shared" si="5"/>
        <v>#DIV/0!</v>
      </c>
    </row>
    <row r="134" spans="1:7" s="34" customFormat="1" ht="63" customHeight="1" hidden="1">
      <c r="A134" s="21" t="s">
        <v>149</v>
      </c>
      <c r="B134" s="27" t="s">
        <v>141</v>
      </c>
      <c r="C134" s="23">
        <v>0</v>
      </c>
      <c r="D134" s="23">
        <v>0</v>
      </c>
      <c r="E134" s="23">
        <v>0</v>
      </c>
      <c r="F134" s="67" t="e">
        <f t="shared" si="4"/>
        <v>#DIV/0!</v>
      </c>
      <c r="G134" s="53" t="e">
        <f t="shared" si="5"/>
        <v>#DIV/0!</v>
      </c>
    </row>
    <row r="135" spans="1:7" s="34" customFormat="1" ht="18.75" customHeight="1">
      <c r="A135" s="21" t="s">
        <v>249</v>
      </c>
      <c r="B135" s="27">
        <v>8420000000</v>
      </c>
      <c r="C135" s="23">
        <f>C136+C137+C138</f>
        <v>11872.8</v>
      </c>
      <c r="D135" s="23">
        <f>D136+D137+D138</f>
        <v>11822.8</v>
      </c>
      <c r="E135" s="23">
        <f>E136+E137+E138</f>
        <v>11822.199999999999</v>
      </c>
      <c r="F135" s="67">
        <f t="shared" si="4"/>
        <v>0.9957381578060778</v>
      </c>
      <c r="G135" s="53">
        <f t="shared" si="5"/>
        <v>0.9999492506005345</v>
      </c>
    </row>
    <row r="136" spans="1:7" ht="69.75" customHeight="1" hidden="1">
      <c r="A136" s="7" t="s">
        <v>151</v>
      </c>
      <c r="B136" s="28" t="s">
        <v>204</v>
      </c>
      <c r="C136" s="8">
        <v>9890</v>
      </c>
      <c r="D136" s="8">
        <v>9890</v>
      </c>
      <c r="E136" s="8">
        <v>9890</v>
      </c>
      <c r="F136" s="66">
        <f t="shared" si="4"/>
        <v>1</v>
      </c>
      <c r="G136" s="48">
        <f t="shared" si="5"/>
        <v>1</v>
      </c>
    </row>
    <row r="137" spans="1:7" ht="65.25" customHeight="1" hidden="1">
      <c r="A137" s="7" t="s">
        <v>205</v>
      </c>
      <c r="B137" s="28" t="s">
        <v>204</v>
      </c>
      <c r="C137" s="8">
        <v>201.8</v>
      </c>
      <c r="D137" s="8">
        <v>201.8</v>
      </c>
      <c r="E137" s="8">
        <v>201.8</v>
      </c>
      <c r="F137" s="66">
        <f t="shared" si="4"/>
        <v>1</v>
      </c>
      <c r="G137" s="48">
        <f t="shared" si="5"/>
        <v>1</v>
      </c>
    </row>
    <row r="138" spans="1:7" ht="65.25" customHeight="1" hidden="1">
      <c r="A138" s="7" t="s">
        <v>152</v>
      </c>
      <c r="B138" s="28" t="s">
        <v>203</v>
      </c>
      <c r="C138" s="8">
        <v>1781</v>
      </c>
      <c r="D138" s="8">
        <v>1731</v>
      </c>
      <c r="E138" s="8">
        <v>1730.4</v>
      </c>
      <c r="F138" s="66">
        <f t="shared" si="4"/>
        <v>0.9715889949466592</v>
      </c>
      <c r="G138" s="48">
        <f t="shared" si="5"/>
        <v>0.9996533795493935</v>
      </c>
    </row>
    <row r="139" spans="1:7" ht="38.25" customHeight="1">
      <c r="A139" s="7" t="s">
        <v>250</v>
      </c>
      <c r="B139" s="28">
        <v>8900000000</v>
      </c>
      <c r="C139" s="8">
        <f>C141+C140+C142</f>
        <v>721.7</v>
      </c>
      <c r="D139" s="8">
        <f>D141+D140+D142</f>
        <v>721.8</v>
      </c>
      <c r="E139" s="8">
        <f>E141+E140+E142</f>
        <v>721.7</v>
      </c>
      <c r="F139" s="66">
        <f t="shared" si="4"/>
        <v>1</v>
      </c>
      <c r="G139" s="48">
        <f t="shared" si="5"/>
        <v>0.9998614574674426</v>
      </c>
    </row>
    <row r="140" spans="1:7" s="34" customFormat="1" ht="72" customHeight="1">
      <c r="A140" s="21" t="s">
        <v>214</v>
      </c>
      <c r="B140" s="63" t="s">
        <v>213</v>
      </c>
      <c r="C140" s="23">
        <v>400</v>
      </c>
      <c r="D140" s="23">
        <v>400</v>
      </c>
      <c r="E140" s="23">
        <v>400</v>
      </c>
      <c r="F140" s="67">
        <f t="shared" si="4"/>
        <v>1</v>
      </c>
      <c r="G140" s="53">
        <f t="shared" si="5"/>
        <v>1</v>
      </c>
    </row>
    <row r="141" spans="1:7" s="34" customFormat="1" ht="50.25" customHeight="1">
      <c r="A141" s="21" t="s">
        <v>252</v>
      </c>
      <c r="B141" s="42" t="s">
        <v>209</v>
      </c>
      <c r="C141" s="23">
        <v>18.6</v>
      </c>
      <c r="D141" s="23">
        <v>18.7</v>
      </c>
      <c r="E141" s="23">
        <v>18.6</v>
      </c>
      <c r="F141" s="67">
        <f t="shared" si="4"/>
        <v>1</v>
      </c>
      <c r="G141" s="53">
        <f t="shared" si="5"/>
        <v>0.9946524064171124</v>
      </c>
    </row>
    <row r="142" spans="1:7" s="34" customFormat="1" ht="55.5" customHeight="1">
      <c r="A142" s="21" t="s">
        <v>222</v>
      </c>
      <c r="B142" s="42">
        <v>8900100000</v>
      </c>
      <c r="C142" s="23">
        <f>C143+C144+C145</f>
        <v>303.1</v>
      </c>
      <c r="D142" s="23">
        <f>D143+D144+D145</f>
        <v>303.1</v>
      </c>
      <c r="E142" s="23">
        <f>E143+E144+E145</f>
        <v>303.1</v>
      </c>
      <c r="F142" s="67">
        <f t="shared" si="4"/>
        <v>1</v>
      </c>
      <c r="G142" s="53">
        <f t="shared" si="5"/>
        <v>1</v>
      </c>
    </row>
    <row r="143" spans="1:7" ht="70.5" customHeight="1" hidden="1">
      <c r="A143" s="7" t="s">
        <v>220</v>
      </c>
      <c r="B143" s="41"/>
      <c r="C143" s="8">
        <v>30.1</v>
      </c>
      <c r="D143" s="8">
        <v>30.1</v>
      </c>
      <c r="E143" s="8">
        <v>30.1</v>
      </c>
      <c r="F143" s="66">
        <f t="shared" si="4"/>
        <v>1</v>
      </c>
      <c r="G143" s="48">
        <f t="shared" si="5"/>
        <v>1</v>
      </c>
    </row>
    <row r="144" spans="1:7" ht="70.5" customHeight="1" hidden="1">
      <c r="A144" s="7" t="s">
        <v>221</v>
      </c>
      <c r="B144" s="41"/>
      <c r="C144" s="8">
        <v>243</v>
      </c>
      <c r="D144" s="8">
        <v>243</v>
      </c>
      <c r="E144" s="8">
        <v>243</v>
      </c>
      <c r="F144" s="66">
        <f t="shared" si="4"/>
        <v>1</v>
      </c>
      <c r="G144" s="48">
        <f t="shared" si="5"/>
        <v>1</v>
      </c>
    </row>
    <row r="145" spans="1:7" ht="70.5" customHeight="1" hidden="1">
      <c r="A145" s="7" t="s">
        <v>220</v>
      </c>
      <c r="B145" s="41"/>
      <c r="C145" s="8">
        <v>30</v>
      </c>
      <c r="D145" s="8">
        <v>30</v>
      </c>
      <c r="E145" s="8">
        <v>30</v>
      </c>
      <c r="F145" s="66">
        <f t="shared" si="4"/>
        <v>1</v>
      </c>
      <c r="G145" s="48">
        <f t="shared" si="5"/>
        <v>1</v>
      </c>
    </row>
    <row r="146" spans="1:14" s="64" customFormat="1" ht="39.75" customHeight="1">
      <c r="A146" s="7" t="s">
        <v>227</v>
      </c>
      <c r="B146" s="41">
        <v>914000000</v>
      </c>
      <c r="C146" s="8">
        <f>C147</f>
        <v>663.2</v>
      </c>
      <c r="D146" s="8">
        <f>D147</f>
        <v>0</v>
      </c>
      <c r="E146" s="8">
        <f>E147</f>
        <v>663.2</v>
      </c>
      <c r="F146" s="66">
        <f t="shared" si="4"/>
        <v>1</v>
      </c>
      <c r="G146" s="50"/>
      <c r="H146" s="29"/>
      <c r="I146" s="29"/>
      <c r="J146" s="29"/>
      <c r="K146" s="29"/>
      <c r="L146" s="29"/>
      <c r="M146" s="29"/>
      <c r="N146" s="29"/>
    </row>
    <row r="147" spans="1:7" ht="82.5" customHeight="1" hidden="1">
      <c r="A147" s="7" t="s">
        <v>226</v>
      </c>
      <c r="B147" s="41" t="s">
        <v>225</v>
      </c>
      <c r="C147" s="8">
        <v>663.2</v>
      </c>
      <c r="D147" s="8"/>
      <c r="E147" s="8">
        <v>663.2</v>
      </c>
      <c r="F147" s="66">
        <f t="shared" si="4"/>
        <v>1</v>
      </c>
      <c r="G147" s="48"/>
    </row>
    <row r="148" spans="1:7" ht="20.25" customHeight="1">
      <c r="A148" s="7" t="s">
        <v>79</v>
      </c>
      <c r="B148" s="41">
        <v>99100000000</v>
      </c>
      <c r="C148" s="8">
        <f>C149+C150</f>
        <v>1030.8</v>
      </c>
      <c r="D148" s="8">
        <f>D149+D150</f>
        <v>0</v>
      </c>
      <c r="E148" s="8">
        <f>E149+E150</f>
        <v>1030.8</v>
      </c>
      <c r="F148" s="66">
        <f t="shared" si="4"/>
        <v>1</v>
      </c>
      <c r="G148" s="48"/>
    </row>
    <row r="149" spans="1:7" ht="29.25" customHeight="1" hidden="1">
      <c r="A149" s="7" t="s">
        <v>228</v>
      </c>
      <c r="B149" s="41">
        <v>9910008510</v>
      </c>
      <c r="C149" s="8">
        <v>30.8</v>
      </c>
      <c r="D149" s="8"/>
      <c r="E149" s="8">
        <v>30.8</v>
      </c>
      <c r="F149" s="66">
        <f t="shared" si="4"/>
        <v>1</v>
      </c>
      <c r="G149" s="48"/>
    </row>
    <row r="150" spans="1:7" ht="163.5" customHeight="1" hidden="1">
      <c r="A150" s="7" t="s">
        <v>229</v>
      </c>
      <c r="B150" s="41" t="s">
        <v>230</v>
      </c>
      <c r="C150" s="8">
        <v>1000</v>
      </c>
      <c r="D150" s="8"/>
      <c r="E150" s="8">
        <v>1000</v>
      </c>
      <c r="F150" s="66">
        <f t="shared" si="4"/>
        <v>1</v>
      </c>
      <c r="G150" s="48"/>
    </row>
    <row r="151" spans="1:7" ht="20.25" customHeight="1">
      <c r="A151" s="10" t="s">
        <v>15</v>
      </c>
      <c r="B151" s="6"/>
      <c r="C151" s="8">
        <f>C152+C153</f>
        <v>416</v>
      </c>
      <c r="D151" s="8">
        <f>D152+D153</f>
        <v>309.8</v>
      </c>
      <c r="E151" s="8">
        <f>E152+E153</f>
        <v>323.2</v>
      </c>
      <c r="F151" s="66">
        <f t="shared" si="4"/>
        <v>0.7769230769230769</v>
      </c>
      <c r="G151" s="48">
        <f t="shared" si="5"/>
        <v>1.0432537120723047</v>
      </c>
    </row>
    <row r="152" spans="1:7" ht="21" customHeight="1">
      <c r="A152" s="10" t="s">
        <v>55</v>
      </c>
      <c r="B152" s="6" t="s">
        <v>16</v>
      </c>
      <c r="C152" s="8">
        <v>360.5</v>
      </c>
      <c r="D152" s="8">
        <v>271.5</v>
      </c>
      <c r="E152" s="8">
        <v>267.9</v>
      </c>
      <c r="F152" s="66">
        <f t="shared" si="4"/>
        <v>0.743134535367545</v>
      </c>
      <c r="G152" s="48">
        <f t="shared" si="5"/>
        <v>0.9867403314917126</v>
      </c>
    </row>
    <row r="153" spans="1:7" ht="21.75" customHeight="1">
      <c r="A153" s="10" t="s">
        <v>101</v>
      </c>
      <c r="B153" s="6" t="s">
        <v>17</v>
      </c>
      <c r="C153" s="8">
        <v>55.5</v>
      </c>
      <c r="D153" s="8">
        <v>38.3</v>
      </c>
      <c r="E153" s="8">
        <v>55.3</v>
      </c>
      <c r="F153" s="66">
        <f t="shared" si="4"/>
        <v>0.9963963963963963</v>
      </c>
      <c r="G153" s="48">
        <f t="shared" si="5"/>
        <v>1.443864229765013</v>
      </c>
    </row>
    <row r="154" spans="1:7" ht="19.5" customHeight="1">
      <c r="A154" s="7" t="s">
        <v>39</v>
      </c>
      <c r="B154" s="6"/>
      <c r="C154" s="8">
        <f>C155</f>
        <v>35106.4</v>
      </c>
      <c r="D154" s="8">
        <f>D155</f>
        <v>30705.7</v>
      </c>
      <c r="E154" s="8">
        <f>E155</f>
        <v>33693.1</v>
      </c>
      <c r="F154" s="66">
        <f t="shared" si="4"/>
        <v>0.9597423831552081</v>
      </c>
      <c r="G154" s="48">
        <f t="shared" si="5"/>
        <v>1.0972913823817727</v>
      </c>
    </row>
    <row r="155" spans="1:7" ht="18.75" customHeight="1">
      <c r="A155" s="9" t="s">
        <v>251</v>
      </c>
      <c r="B155" s="6" t="s">
        <v>18</v>
      </c>
      <c r="C155" s="8">
        <v>35106.4</v>
      </c>
      <c r="D155" s="8">
        <v>30705.7</v>
      </c>
      <c r="E155" s="8">
        <v>33693.1</v>
      </c>
      <c r="F155" s="66">
        <f t="shared" si="4"/>
        <v>0.9597423831552081</v>
      </c>
      <c r="G155" s="48">
        <f t="shared" si="5"/>
        <v>1.0972913823817727</v>
      </c>
    </row>
    <row r="156" spans="1:7" ht="29.25" customHeight="1" hidden="1">
      <c r="A156" s="7" t="s">
        <v>156</v>
      </c>
      <c r="B156" s="6" t="s">
        <v>157</v>
      </c>
      <c r="C156" s="8">
        <v>4313.9</v>
      </c>
      <c r="D156" s="8">
        <v>3235.7</v>
      </c>
      <c r="E156" s="8">
        <v>4104.5</v>
      </c>
      <c r="F156" s="66">
        <f t="shared" si="4"/>
        <v>0.9514592364217994</v>
      </c>
      <c r="G156" s="48">
        <f t="shared" si="5"/>
        <v>1.2685044967085948</v>
      </c>
    </row>
    <row r="157" spans="1:7" ht="20.25" customHeight="1">
      <c r="A157" s="7" t="s">
        <v>40</v>
      </c>
      <c r="B157" s="6"/>
      <c r="C157" s="8">
        <f>C158</f>
        <v>120</v>
      </c>
      <c r="D157" s="8">
        <f>D158</f>
        <v>63</v>
      </c>
      <c r="E157" s="8">
        <f>E158</f>
        <v>91.5</v>
      </c>
      <c r="F157" s="66">
        <f t="shared" si="4"/>
        <v>0.7625</v>
      </c>
      <c r="G157" s="48">
        <f t="shared" si="5"/>
        <v>1.4523809523809523</v>
      </c>
    </row>
    <row r="158" spans="1:7" ht="18.75" customHeight="1">
      <c r="A158" s="7" t="s">
        <v>42</v>
      </c>
      <c r="B158" s="6" t="s">
        <v>41</v>
      </c>
      <c r="C158" s="8">
        <v>120</v>
      </c>
      <c r="D158" s="8">
        <v>63</v>
      </c>
      <c r="E158" s="8">
        <v>91.5</v>
      </c>
      <c r="F158" s="66">
        <f t="shared" si="4"/>
        <v>0.7625</v>
      </c>
      <c r="G158" s="48">
        <f t="shared" si="5"/>
        <v>1.4523809523809523</v>
      </c>
    </row>
    <row r="159" spans="1:7" ht="25.5" customHeight="1" hidden="1">
      <c r="A159" s="7" t="s">
        <v>33</v>
      </c>
      <c r="B159" s="6"/>
      <c r="C159" s="8">
        <f>C160+C161+C162</f>
        <v>0</v>
      </c>
      <c r="D159" s="8">
        <f>D160+D161+D162</f>
        <v>0</v>
      </c>
      <c r="E159" s="8">
        <f>E160+E161+E162</f>
        <v>0</v>
      </c>
      <c r="F159" s="66" t="e">
        <f t="shared" si="4"/>
        <v>#DIV/0!</v>
      </c>
      <c r="G159" s="48" t="e">
        <f t="shared" si="5"/>
        <v>#DIV/0!</v>
      </c>
    </row>
    <row r="160" spans="1:7" ht="30" customHeight="1" hidden="1">
      <c r="A160" s="7" t="s">
        <v>34</v>
      </c>
      <c r="B160" s="6" t="s">
        <v>50</v>
      </c>
      <c r="C160" s="8">
        <v>0</v>
      </c>
      <c r="D160" s="8">
        <v>0</v>
      </c>
      <c r="E160" s="8">
        <v>0</v>
      </c>
      <c r="F160" s="66" t="e">
        <f t="shared" si="4"/>
        <v>#DIV/0!</v>
      </c>
      <c r="G160" s="48" t="e">
        <f t="shared" si="5"/>
        <v>#DIV/0!</v>
      </c>
    </row>
    <row r="161" spans="1:7" ht="106.5" customHeight="1" hidden="1">
      <c r="A161" s="65" t="s">
        <v>0</v>
      </c>
      <c r="B161" s="6" t="s">
        <v>45</v>
      </c>
      <c r="C161" s="8">
        <v>0</v>
      </c>
      <c r="D161" s="8">
        <v>0</v>
      </c>
      <c r="E161" s="8">
        <v>0</v>
      </c>
      <c r="F161" s="66" t="e">
        <f t="shared" si="4"/>
        <v>#DIV/0!</v>
      </c>
      <c r="G161" s="48" t="e">
        <f t="shared" si="5"/>
        <v>#DIV/0!</v>
      </c>
    </row>
    <row r="162" spans="1:7" ht="91.5" customHeight="1" hidden="1">
      <c r="A162" s="65" t="s">
        <v>1</v>
      </c>
      <c r="B162" s="6" t="s">
        <v>46</v>
      </c>
      <c r="C162" s="8">
        <v>0</v>
      </c>
      <c r="D162" s="8">
        <v>0</v>
      </c>
      <c r="E162" s="8">
        <v>0</v>
      </c>
      <c r="F162" s="66" t="e">
        <f t="shared" si="4"/>
        <v>#DIV/0!</v>
      </c>
      <c r="G162" s="48" t="e">
        <f t="shared" si="5"/>
        <v>#DIV/0!</v>
      </c>
    </row>
    <row r="163" spans="1:7" ht="18.75" customHeight="1">
      <c r="A163" s="10" t="s">
        <v>19</v>
      </c>
      <c r="B163" s="6"/>
      <c r="C163" s="8">
        <f>C40+C55+C68+C90+C151+C157+C159+C154</f>
        <v>112351</v>
      </c>
      <c r="D163" s="8">
        <f>D40+D55+D68+D90+D151+D157+D159+D154</f>
        <v>102786.8</v>
      </c>
      <c r="E163" s="8">
        <f>E40+E55+E68+E90+E151+E157+E159+E154</f>
        <v>108000.5</v>
      </c>
      <c r="F163" s="66">
        <f t="shared" si="4"/>
        <v>0.9612776032256055</v>
      </c>
      <c r="G163" s="48">
        <f t="shared" si="5"/>
        <v>1.0507234391964726</v>
      </c>
    </row>
    <row r="164" spans="1:7" ht="16.5">
      <c r="A164" s="10" t="s">
        <v>22</v>
      </c>
      <c r="B164" s="6"/>
      <c r="C164" s="43">
        <f>C159</f>
        <v>0</v>
      </c>
      <c r="D164" s="43">
        <f>D159</f>
        <v>0</v>
      </c>
      <c r="E164" s="43">
        <f>E159</f>
        <v>0</v>
      </c>
      <c r="F164" s="66">
        <v>0</v>
      </c>
      <c r="G164" s="48">
        <v>0</v>
      </c>
    </row>
    <row r="165" spans="3:5" ht="16.5">
      <c r="C165" s="45"/>
      <c r="D165" s="45"/>
      <c r="E165" s="45"/>
    </row>
    <row r="166" spans="1:5" ht="16.5">
      <c r="A166" s="29" t="s">
        <v>87</v>
      </c>
      <c r="C166" s="45"/>
      <c r="D166" s="45"/>
      <c r="E166" s="45">
        <v>3649.3</v>
      </c>
    </row>
    <row r="167" spans="3:5" ht="16.5">
      <c r="C167" s="45"/>
      <c r="D167" s="45"/>
      <c r="E167" s="45"/>
    </row>
    <row r="168" spans="1:5" ht="16.5" hidden="1">
      <c r="A168" s="29" t="s">
        <v>23</v>
      </c>
      <c r="C168" s="45"/>
      <c r="D168" s="45"/>
      <c r="E168" s="45"/>
    </row>
    <row r="169" spans="1:5" ht="16.5" hidden="1">
      <c r="A169" s="29" t="s">
        <v>24</v>
      </c>
      <c r="C169" s="45"/>
      <c r="D169" s="45"/>
      <c r="E169" s="45"/>
    </row>
    <row r="170" spans="3:5" ht="16.5" hidden="1">
      <c r="C170" s="45"/>
      <c r="D170" s="45"/>
      <c r="E170" s="45"/>
    </row>
    <row r="171" spans="1:5" ht="16.5" hidden="1">
      <c r="A171" s="29" t="s">
        <v>25</v>
      </c>
      <c r="C171" s="45"/>
      <c r="D171" s="45"/>
      <c r="E171" s="45"/>
    </row>
    <row r="172" spans="1:5" ht="16.5" hidden="1">
      <c r="A172" s="29" t="s">
        <v>26</v>
      </c>
      <c r="C172" s="45"/>
      <c r="D172" s="45"/>
      <c r="E172" s="45"/>
    </row>
    <row r="173" spans="3:5" ht="16.5" hidden="1">
      <c r="C173" s="45"/>
      <c r="D173" s="45"/>
      <c r="E173" s="45"/>
    </row>
    <row r="174" spans="1:5" ht="16.5" hidden="1">
      <c r="A174" s="29" t="s">
        <v>27</v>
      </c>
      <c r="C174" s="45"/>
      <c r="D174" s="45"/>
      <c r="E174" s="45"/>
    </row>
    <row r="175" spans="1:5" ht="16.5" hidden="1">
      <c r="A175" s="29" t="s">
        <v>28</v>
      </c>
      <c r="C175" s="45"/>
      <c r="D175" s="45"/>
      <c r="E175" s="45"/>
    </row>
    <row r="176" spans="3:5" ht="16.5" hidden="1">
      <c r="C176" s="45"/>
      <c r="D176" s="45"/>
      <c r="E176" s="45"/>
    </row>
    <row r="177" spans="1:5" ht="16.5" hidden="1">
      <c r="A177" s="29" t="s">
        <v>29</v>
      </c>
      <c r="C177" s="45"/>
      <c r="D177" s="45"/>
      <c r="E177" s="45"/>
    </row>
    <row r="178" spans="1:5" ht="16.5" hidden="1">
      <c r="A178" s="29" t="s">
        <v>30</v>
      </c>
      <c r="C178" s="45"/>
      <c r="D178" s="45"/>
      <c r="E178" s="45"/>
    </row>
    <row r="179" spans="3:5" ht="16.5" hidden="1">
      <c r="C179" s="45"/>
      <c r="D179" s="45"/>
      <c r="E179" s="45"/>
    </row>
    <row r="180" spans="3:5" ht="16.5" hidden="1">
      <c r="C180" s="45"/>
      <c r="D180" s="45"/>
      <c r="E180" s="45"/>
    </row>
    <row r="181" spans="1:7" ht="16.5">
      <c r="A181" s="29" t="s">
        <v>31</v>
      </c>
      <c r="C181" s="45"/>
      <c r="D181" s="45"/>
      <c r="E181" s="45">
        <f>E166+E34-E163</f>
        <v>4465.699999999997</v>
      </c>
      <c r="G181" s="46"/>
    </row>
    <row r="182" spans="1:5" ht="73.5" customHeight="1">
      <c r="A182" s="82" t="s">
        <v>261</v>
      </c>
      <c r="B182" s="82"/>
      <c r="C182" s="82"/>
      <c r="D182" s="82"/>
      <c r="E182" s="82"/>
    </row>
  </sheetData>
  <sheetProtection/>
  <mergeCells count="18">
    <mergeCell ref="A182:E182"/>
    <mergeCell ref="G37:G38"/>
    <mergeCell ref="D37:D38"/>
    <mergeCell ref="B37:B38"/>
    <mergeCell ref="C1:F1"/>
    <mergeCell ref="A2:F2"/>
    <mergeCell ref="F3:F4"/>
    <mergeCell ref="F37:F38"/>
    <mergeCell ref="A36:G36"/>
    <mergeCell ref="E37:E38"/>
    <mergeCell ref="G3:G4"/>
    <mergeCell ref="E3:E4"/>
    <mergeCell ref="B3:B4"/>
    <mergeCell ref="A37:A38"/>
    <mergeCell ref="C37:C38"/>
    <mergeCell ref="A3:A4"/>
    <mergeCell ref="C3:C4"/>
    <mergeCell ref="D3:D4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2021-03-18T12:38:41Z</cp:lastPrinted>
  <dcterms:created xsi:type="dcterms:W3CDTF">1996-10-08T23:32:33Z</dcterms:created>
  <dcterms:modified xsi:type="dcterms:W3CDTF">2021-03-18T12:42:07Z</dcterms:modified>
  <cp:category/>
  <cp:version/>
  <cp:contentType/>
  <cp:contentStatus/>
</cp:coreProperties>
</file>