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>
    <definedName name="_xlnm.Print_Area" localSheetId="0">'МР'!$A$1:$N$163</definedName>
  </definedNames>
  <calcPr fullCalcOnLoad="1" refMode="R1C1"/>
</workbook>
</file>

<file path=xl/sharedStrings.xml><?xml version="1.0" encoding="utf-8"?>
<sst xmlns="http://schemas.openxmlformats.org/spreadsheetml/2006/main" count="279" uniqueCount="243">
  <si>
    <t>ДОХОДЫ</t>
  </si>
  <si>
    <t>Единый с/х налог</t>
  </si>
  <si>
    <t>Налог на имущество физ.лиц</t>
  </si>
  <si>
    <t>Земельный налог</t>
  </si>
  <si>
    <t>Арендная плата за земли</t>
  </si>
  <si>
    <t>Доходы от перечисления части прибыли</t>
  </si>
  <si>
    <t>Проч.дох.от исп. имущ. (наем)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</si>
  <si>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</si>
  <si>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</si>
  <si>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</si>
  <si>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</si>
  <si>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</si>
  <si>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</si>
  <si>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</si>
  <si>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Администрация МР</t>
  </si>
  <si>
    <t>Другие общегосударственные вопросы, в т.ч.</t>
  </si>
  <si>
    <t>Целевые программы</t>
  </si>
  <si>
    <t>НАЦИОНАЛЬНАЯ ЭКОНОМИКА</t>
  </si>
  <si>
    <t>ЖИЛИЩНО-КОММУНАЛЬНОЕ ХОЗЯЙСТВО</t>
  </si>
  <si>
    <t>0503</t>
  </si>
  <si>
    <t>0700</t>
  </si>
  <si>
    <t>ОБРАЗОВАНИЕ</t>
  </si>
  <si>
    <t>0701</t>
  </si>
  <si>
    <t>0702</t>
  </si>
  <si>
    <t>0707</t>
  </si>
  <si>
    <t>0709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</si>
  <si>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</si>
  <si>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</si>
  <si>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</si>
  <si>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</si>
  <si>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</si>
  <si>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</si>
  <si>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</si>
  <si>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</si>
  <si>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</si>
  <si>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</si>
  <si>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</si>
  <si>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</si>
  <si>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</si>
  <si>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</si>
  <si>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</si>
  <si>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</si>
  <si>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</si>
  <si>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</si>
  <si>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</si>
  <si>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</si>
  <si>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</si>
  <si>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</si>
  <si>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</si>
  <si>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</si>
  <si>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</si>
  <si>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</si>
  <si>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</si>
  <si>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</si>
  <si>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</si>
  <si>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</si>
  <si>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</si>
  <si>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</si>
  <si>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</si>
  <si>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</si>
  <si>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</si>
  <si>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</si>
  <si>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</si>
  <si>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</si>
  <si>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</si>
  <si>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</si>
  <si>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</si>
  <si>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НАЦИОНАЛЬНАЯ ОБОРОНА</t>
  </si>
  <si>
    <t>Госпошлина</t>
  </si>
  <si>
    <t>в том числе собственные доходы</t>
  </si>
  <si>
    <t>Другие вопросы в области культуры, в том числе:</t>
  </si>
  <si>
    <t>0200</t>
  </si>
  <si>
    <t>0203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</si>
  <si>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</si>
  <si>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</si>
  <si>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</si>
  <si>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</si>
  <si>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</si>
  <si>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</si>
  <si>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</si>
  <si>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</si>
  <si>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</si>
  <si>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</si>
  <si>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</si>
  <si>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</si>
  <si>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</si>
  <si>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</si>
  <si>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</si>
  <si>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</si>
  <si>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</si>
  <si>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</si>
  <si>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</si>
  <si>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</si>
  <si>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</si>
  <si>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</si>
  <si>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</si>
  <si>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</si>
  <si>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 (219 + 218 коды)</t>
  </si>
  <si>
    <t>0314</t>
  </si>
  <si>
    <t>раздел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</si>
  <si>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</si>
  <si>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</si>
  <si>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</si>
  <si>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</si>
  <si>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</si>
  <si>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</si>
  <si>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</si>
  <si>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</si>
  <si>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</si>
  <si>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</si>
  <si>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</si>
  <si>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</si>
  <si>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</si>
  <si>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</si>
  <si>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</si>
  <si>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</si>
  <si>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</si>
  <si>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</si>
  <si>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</si>
  <si>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</si>
  <si>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</si>
  <si>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</si>
  <si>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</si>
  <si>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</si>
  <si>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</si>
  <si>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</si>
  <si>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</si>
  <si>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</si>
  <si>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</si>
  <si>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</si>
  <si>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</si>
  <si>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</si>
  <si>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</si>
  <si>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</si>
  <si>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</si>
  <si>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</si>
  <si>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</si>
  <si>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</si>
  <si>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</si>
  <si>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 (дополнит. площади)</t>
  </si>
  <si>
    <t>9148600</t>
  </si>
  <si>
    <t>Подпрограмма "Модернизация  объектов коммунальной инфраструктуры"</t>
  </si>
  <si>
    <t>Акцизы на нефтепродукты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</si>
  <si>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</si>
  <si>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</si>
  <si>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</si>
  <si>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</si>
  <si>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</si>
  <si>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</si>
  <si>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</si>
  <si>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</si>
  <si>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</si>
  <si>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</si>
  <si>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</si>
  <si>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</si>
  <si>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</si>
  <si>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</si>
  <si>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</si>
  <si>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</si>
  <si>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</si>
  <si>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Молодежная политика и оздоровление детей</t>
  </si>
  <si>
    <t>перечисление остатков субсидий бюджетного учреждения 2014 года</t>
  </si>
  <si>
    <t>Расходы по исполнительным листам</t>
  </si>
  <si>
    <t>9910008510</t>
  </si>
  <si>
    <t>9510005110</t>
  </si>
  <si>
    <t>Мероприятия в области коммунального хозяйства</t>
  </si>
  <si>
    <t>9520005210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</si>
  <si>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</si>
  <si>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</si>
  <si>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</si>
  <si>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75101V0000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</si>
  <si>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 в том числе:</t>
  </si>
  <si>
    <t>7510000000</t>
  </si>
  <si>
    <t>Основное мероприятие "Обустройство улично-дорожной сети дорожными знаками"</t>
  </si>
  <si>
    <t>Основное мероприятие "Нанесение дорожной разметки на улично-дорожную сеть"</t>
  </si>
  <si>
    <t>75103V0000</t>
  </si>
  <si>
    <t>9930077Д00</t>
  </si>
  <si>
    <t>Проведение мероприятий по отлову и содержанию безнадзорных животных</t>
  </si>
  <si>
    <t>75302G0800</t>
  </si>
  <si>
    <t>75401D7300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</si>
  <si>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</si>
  <si>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75401S7300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</si>
  <si>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 (софинансирование местный бюджет)</t>
  </si>
  <si>
    <t>9400006700</t>
  </si>
  <si>
    <t>72301V0000</t>
  </si>
  <si>
    <t xml:space="preserve"> Социальное обеспечение населения (субсидии гражданам)</t>
  </si>
  <si>
    <t>9620077В00   9620007300</t>
  </si>
  <si>
    <t>9130077И00   9630077900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</si>
  <si>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</si>
  <si>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</si>
  <si>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</si>
  <si>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</si>
  <si>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</si>
  <si>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</si>
  <si>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Строительство объекта "Внутрипоселковый газопровод среднего давления от врезки у ГРП п. Ртищевский до северной части п. Ртищевский"</t>
  </si>
  <si>
    <t>7230300790</t>
  </si>
  <si>
    <t>9010053910</t>
  </si>
  <si>
    <t>Проведение Всероссийской сельскохозяйственной переписи в 2016 году</t>
  </si>
  <si>
    <t>Техническое обслуживание систем газораспределения и газопотребления</t>
  </si>
  <si>
    <t>7230200740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</si>
  <si>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 в рамках подпрограммы "Искусство" государственной программы Российской Федерации "Развитие культуры и туризма"</t>
  </si>
  <si>
    <t>7210150200</t>
  </si>
  <si>
    <t>Мероприятия  подпрограммы «Обеспечение жильем молодых семей» федеральной целевой программы «Жилище» на 2015 - 2020 годы</t>
  </si>
  <si>
    <t>72101L0200</t>
  </si>
  <si>
    <t>Обеспечение жильем молодых семей за счет средств местного бюджета</t>
  </si>
  <si>
    <t>72101R0200</t>
  </si>
  <si>
    <t>Патент</t>
  </si>
  <si>
    <t>план на 9 месяцев</t>
  </si>
  <si>
    <t>% к плану 9 месяцев</t>
  </si>
  <si>
    <t>9010051200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</si>
  <si>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</si>
  <si>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77008V0000</t>
  </si>
  <si>
    <t>75302G0810</t>
  </si>
  <si>
    <t>Основное мероприятие "Ремонт асфальтобетонного покрытия улиц в границах сельских населенных пунктов" Реализация основного мероприятия за счет средств муниципального дорожного фонда (переданные полномочия)</t>
  </si>
  <si>
    <t>Основное мероприятие "Ремонт асфальтобетонного покрытия улиц в границах сельских населенных пунктов"Реализация основного мероприятия за счет средств муниципального дорожного фонда (собственные средства муниципального образования)</t>
  </si>
  <si>
    <t>7700850640</t>
  </si>
  <si>
    <t>77008R064А</t>
  </si>
  <si>
    <t>72304V0000</t>
  </si>
  <si>
    <t>Основное мероприятие "Капитальный ремонт водопроводов в муниципальных образованиях Ртищевского муниципального района"</t>
  </si>
  <si>
    <t>Функционирование высшего должностного лица субъекта Российской Федерации и муниципального образования</t>
  </si>
  <si>
    <t xml:space="preserve">Сведения 
об исполнении бюджета Ртищевского муниципального района 
за 2016 год
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</si>
  <si>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</si>
  <si>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</si>
  <si>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</si>
  <si>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Налог на доходы физических лиц</t>
  </si>
  <si>
    <t>Единый налог на вмененный доход</t>
  </si>
  <si>
    <t>Плата за негативное воздействие на окружающую среду</t>
  </si>
  <si>
    <t>Доходы от оказания платных услуг (компенсация затрат)</t>
  </si>
  <si>
    <t xml:space="preserve">Доходы от продажи имущества и земельных участков, находящихся в муниципальной собственности </t>
  </si>
  <si>
    <t>Штрафы, санкции, возмещение ущерба, в том числе:</t>
  </si>
  <si>
    <t>ИТОГО ДОХОДОВ</t>
  </si>
  <si>
    <t xml:space="preserve">Отдел по управления имуществом </t>
  </si>
  <si>
    <t xml:space="preserve">Расходы на судебные издержки и исполнение судебных решений </t>
  </si>
  <si>
    <t>Жилищное хозяйство, в том числе:</t>
  </si>
  <si>
    <t>Коммунальное хозяйство, из них:</t>
  </si>
  <si>
    <t>в том числе за счет полномочий</t>
  </si>
  <si>
    <t>Другие вопросы в области образования, в том числе:</t>
  </si>
  <si>
    <t>Охрана семьи и детства  (Компенсация части родительской платы, опека несовершеннолетних)</t>
  </si>
  <si>
    <t>Доходы от сдачи в аренду  имущества</t>
  </si>
  <si>
    <t xml:space="preserve">Приложение № 1
к распоряжению администрации                Ртищевского  муниципального района 
 от 9 марта 2017 года № 160-р
</t>
  </si>
  <si>
    <t>Верно: начальник отдела делопроизводства</t>
  </si>
  <si>
    <t>администрации муниципального района</t>
  </si>
  <si>
    <t>Ю.А. Малюгина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</si>
</sst>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41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7" fontId="2" fillId="0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9" fontId="1" fillId="33" borderId="0" xfId="0" applyNumberFormat="1" applyFont="1" applyFill="1" applyBorder="1" applyAlignment="1">
      <alignment horizontal="left" vertical="top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2" fillId="0" borderId="12" xfId="54" applyNumberFormat="1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 horizontal="center" vertical="center" wrapText="1"/>
    </xf>
    <xf numFmtId="177" fontId="2" fillId="33" borderId="0" xfId="0" applyNumberFormat="1" applyFont="1" applyFill="1" applyBorder="1" applyAlignment="1">
      <alignment horizontal="left" vertical="top" wrapText="1"/>
    </xf>
    <xf numFmtId="9" fontId="2" fillId="33" borderId="0" xfId="0" applyNumberFormat="1" applyFont="1" applyFill="1" applyBorder="1" applyAlignment="1">
      <alignment horizontal="left" vertical="top" wrapText="1"/>
    </xf>
    <xf numFmtId="9" fontId="2" fillId="33" borderId="1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77" fontId="3" fillId="0" borderId="11" xfId="0" applyNumberFormat="1" applyFont="1" applyFill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9" fontId="4" fillId="33" borderId="0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187" fontId="1" fillId="0" borderId="11" xfId="52" applyNumberFormat="1" applyFont="1" applyFill="1" applyBorder="1" applyAlignment="1" applyProtection="1">
      <alignment vertical="center" wrapText="1"/>
      <protection hidden="1"/>
    </xf>
    <xf numFmtId="49" fontId="1" fillId="0" borderId="11" xfId="52" applyNumberFormat="1" applyFont="1" applyFill="1" applyBorder="1" applyAlignment="1" applyProtection="1">
      <alignment vertical="center" wrapText="1"/>
      <protection hidden="1"/>
    </xf>
    <xf numFmtId="9" fontId="1" fillId="33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87" fontId="1" fillId="0" borderId="11" xfId="52" applyNumberFormat="1" applyFont="1" applyFill="1" applyBorder="1" applyAlignment="1" applyProtection="1">
      <alignment wrapText="1"/>
      <protection hidden="1"/>
    </xf>
    <xf numFmtId="49" fontId="3" fillId="0" borderId="11" xfId="52" applyNumberFormat="1" applyFont="1" applyFill="1" applyBorder="1" applyAlignment="1" applyProtection="1">
      <alignment wrapText="1"/>
      <protection hidden="1"/>
    </xf>
    <xf numFmtId="9" fontId="4" fillId="33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9" fontId="2" fillId="33" borderId="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left"/>
    </xf>
    <xf numFmtId="192" fontId="1" fillId="33" borderId="0" xfId="0" applyNumberFormat="1" applyFont="1" applyFill="1" applyAlignment="1">
      <alignment horizontal="center" vertical="center"/>
    </xf>
    <xf numFmtId="177" fontId="1" fillId="33" borderId="0" xfId="0" applyNumberFormat="1" applyFont="1" applyFill="1" applyAlignment="1">
      <alignment horizontal="center" vertical="center"/>
    </xf>
    <xf numFmtId="177" fontId="1" fillId="33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1" fillId="0" borderId="14" xfId="54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33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9" fontId="2" fillId="33" borderId="19" xfId="0" applyNumberFormat="1" applyFont="1" applyFill="1" applyBorder="1" applyAlignment="1">
      <alignment horizontal="center" vertical="center" wrapText="1"/>
    </xf>
    <xf numFmtId="9" fontId="1" fillId="33" borderId="19" xfId="0" applyNumberFormat="1" applyFont="1" applyFill="1" applyBorder="1" applyAlignment="1">
      <alignment horizontal="center" vertical="center" wrapText="1"/>
    </xf>
    <xf numFmtId="177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62"/>
  <sheetViews>
    <sheetView tabSelected="1" view="pageBreakPreview" zoomScaleNormal="90" zoomScaleSheetLayoutView="100" workbookViewId="0" topLeftCell="B144">
      <selection activeCell="G3" sqref="G3:G4"/>
    </sheetView>
  </sheetViews>
  <sheetFormatPr defaultColWidth="9.140625" defaultRowHeight="12.75"/>
  <cols>
    <col min="1" max="1" width="6.57421875" style="1" hidden="1" customWidth="1"/>
    <col min="2" max="2" width="59.7109375" style="1" customWidth="1"/>
    <col min="3" max="3" width="14.140625" style="2" hidden="1" customWidth="1"/>
    <col min="4" max="4" width="15.00390625" style="64" customWidth="1"/>
    <col min="5" max="5" width="14.57421875" style="64" hidden="1" customWidth="1"/>
    <col min="6" max="6" width="17.8515625" style="64" customWidth="1"/>
    <col min="7" max="7" width="18.57421875" style="94" customWidth="1"/>
    <col min="8" max="8" width="12.57421875" style="3" hidden="1" customWidth="1"/>
    <col min="9" max="9" width="12.57421875" style="4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4:7" ht="78" customHeight="1">
      <c r="D1" s="86" t="s">
        <v>239</v>
      </c>
      <c r="E1" s="86"/>
      <c r="F1" s="86"/>
      <c r="G1" s="86"/>
    </row>
    <row r="2" spans="1:9" ht="79.5" customHeight="1">
      <c r="A2" s="76" t="s">
        <v>220</v>
      </c>
      <c r="B2" s="76"/>
      <c r="C2" s="76"/>
      <c r="D2" s="76"/>
      <c r="E2" s="76"/>
      <c r="F2" s="76"/>
      <c r="G2" s="76"/>
      <c r="H2" s="76"/>
      <c r="I2" s="5"/>
    </row>
    <row r="3" spans="1:9" ht="33.75" customHeight="1">
      <c r="A3" s="71"/>
      <c r="B3" s="78" t="s">
        <v>0</v>
      </c>
      <c r="C3" s="79" t="s">
        <v>100</v>
      </c>
      <c r="D3" s="73" t="s">
        <v>221</v>
      </c>
      <c r="E3" s="81" t="s">
        <v>207</v>
      </c>
      <c r="F3" s="73" t="s">
        <v>222</v>
      </c>
      <c r="G3" s="73" t="s">
        <v>223</v>
      </c>
      <c r="H3" s="88" t="s">
        <v>208</v>
      </c>
      <c r="I3" s="6"/>
    </row>
    <row r="4" spans="1:9" ht="66" customHeight="1">
      <c r="A4" s="71"/>
      <c r="B4" s="78"/>
      <c r="C4" s="80"/>
      <c r="D4" s="73"/>
      <c r="E4" s="82"/>
      <c r="F4" s="73"/>
      <c r="G4" s="73"/>
      <c r="H4" s="89"/>
      <c r="I4" s="6"/>
    </row>
    <row r="5" spans="1:9" ht="21.75" customHeight="1">
      <c r="A5" s="65"/>
      <c r="B5" s="68">
        <v>1</v>
      </c>
      <c r="C5" s="7"/>
      <c r="D5" s="66">
        <v>2</v>
      </c>
      <c r="E5" s="67"/>
      <c r="F5" s="66">
        <v>3</v>
      </c>
      <c r="G5" s="66">
        <v>4</v>
      </c>
      <c r="H5" s="90"/>
      <c r="I5" s="6"/>
    </row>
    <row r="6" spans="1:9" s="69" customFormat="1" ht="15" customHeight="1">
      <c r="A6" s="65"/>
      <c r="B6" s="15" t="s">
        <v>52</v>
      </c>
      <c r="C6" s="16"/>
      <c r="D6" s="11">
        <f>D7+D8+D9+D10+D11+D12+D13+D14+D15+D16+D17+D18+D19+D20+D21+D22+D23+D25</f>
        <v>177532.49999999997</v>
      </c>
      <c r="E6" s="11">
        <f>E7+E8+E9+E10+E11+E12+E13+E14+E15+E16+E17+E18+E19+E20+E21+E22+E23+E25</f>
        <v>118276</v>
      </c>
      <c r="F6" s="11">
        <f>F7+F8+F9+F10+F11+F12+F13+F14+F15+F16+F17+F18+F19+F20+F21+F22+F23+F25</f>
        <v>178960.69999999998</v>
      </c>
      <c r="G6" s="12">
        <f>F6/D6</f>
        <v>1.0080447242054273</v>
      </c>
      <c r="H6" s="91">
        <f>F6/E6</f>
        <v>1.5130770401433933</v>
      </c>
      <c r="I6" s="23"/>
    </row>
    <row r="7" spans="1:9" ht="16.5">
      <c r="A7" s="8"/>
      <c r="B7" s="9" t="s">
        <v>224</v>
      </c>
      <c r="C7" s="10"/>
      <c r="D7" s="14">
        <v>109981</v>
      </c>
      <c r="E7" s="14">
        <v>74800</v>
      </c>
      <c r="F7" s="14">
        <v>110771.1</v>
      </c>
      <c r="G7" s="21">
        <f aca="true" t="shared" si="0" ref="G7:G38">F7/D7</f>
        <v>1.0071839681399515</v>
      </c>
      <c r="H7" s="92">
        <f aca="true" t="shared" si="1" ref="H7:H38">F7/E7</f>
        <v>1.4808970588235295</v>
      </c>
      <c r="I7" s="13"/>
    </row>
    <row r="8" spans="1:9" ht="16.5">
      <c r="A8" s="8"/>
      <c r="B8" s="9" t="s">
        <v>225</v>
      </c>
      <c r="C8" s="10"/>
      <c r="D8" s="14">
        <v>18900</v>
      </c>
      <c r="E8" s="14">
        <v>14000</v>
      </c>
      <c r="F8" s="14">
        <v>18973.4</v>
      </c>
      <c r="G8" s="21">
        <f t="shared" si="0"/>
        <v>1.003883597883598</v>
      </c>
      <c r="H8" s="92">
        <f t="shared" si="1"/>
        <v>1.3552428571428572</v>
      </c>
      <c r="I8" s="13"/>
    </row>
    <row r="9" spans="1:9" ht="16.5">
      <c r="A9" s="8"/>
      <c r="B9" s="9" t="s">
        <v>1</v>
      </c>
      <c r="C9" s="10"/>
      <c r="D9" s="14">
        <v>12400</v>
      </c>
      <c r="E9" s="14">
        <v>11000</v>
      </c>
      <c r="F9" s="14">
        <v>12454.6</v>
      </c>
      <c r="G9" s="21">
        <f t="shared" si="0"/>
        <v>1.0044032258064517</v>
      </c>
      <c r="H9" s="92">
        <f t="shared" si="1"/>
        <v>1.1322363636363637</v>
      </c>
      <c r="I9" s="13"/>
    </row>
    <row r="10" spans="1:9" ht="16.5" hidden="1">
      <c r="A10" s="8"/>
      <c r="B10" s="9" t="s">
        <v>2</v>
      </c>
      <c r="C10" s="10"/>
      <c r="D10" s="14">
        <v>0</v>
      </c>
      <c r="E10" s="14">
        <v>0</v>
      </c>
      <c r="F10" s="14">
        <v>0</v>
      </c>
      <c r="G10" s="21">
        <v>0</v>
      </c>
      <c r="H10" s="92">
        <v>0</v>
      </c>
      <c r="I10" s="13"/>
    </row>
    <row r="11" spans="1:9" ht="16.5">
      <c r="A11" s="8"/>
      <c r="B11" s="9" t="s">
        <v>142</v>
      </c>
      <c r="C11" s="10"/>
      <c r="D11" s="14">
        <v>16631.3</v>
      </c>
      <c r="E11" s="14">
        <v>9840</v>
      </c>
      <c r="F11" s="14">
        <v>16940.3</v>
      </c>
      <c r="G11" s="21">
        <f t="shared" si="0"/>
        <v>1.018579425540998</v>
      </c>
      <c r="H11" s="92">
        <f t="shared" si="1"/>
        <v>1.7215752032520324</v>
      </c>
      <c r="I11" s="13"/>
    </row>
    <row r="12" spans="1:9" ht="16.5" hidden="1">
      <c r="A12" s="8"/>
      <c r="B12" s="9" t="s">
        <v>3</v>
      </c>
      <c r="C12" s="10"/>
      <c r="D12" s="14">
        <v>0</v>
      </c>
      <c r="E12" s="14">
        <v>0</v>
      </c>
      <c r="F12" s="14">
        <v>0</v>
      </c>
      <c r="G12" s="21">
        <v>0</v>
      </c>
      <c r="H12" s="92">
        <v>0</v>
      </c>
      <c r="I12" s="13"/>
    </row>
    <row r="13" spans="1:9" ht="16.5">
      <c r="A13" s="8"/>
      <c r="B13" s="9" t="s">
        <v>68</v>
      </c>
      <c r="C13" s="10"/>
      <c r="D13" s="14">
        <v>3500</v>
      </c>
      <c r="E13" s="14">
        <v>2300</v>
      </c>
      <c r="F13" s="14">
        <v>3489.4</v>
      </c>
      <c r="G13" s="21">
        <f t="shared" si="0"/>
        <v>0.9969714285714286</v>
      </c>
      <c r="H13" s="92">
        <f t="shared" si="1"/>
        <v>1.5171304347826087</v>
      </c>
      <c r="I13" s="13"/>
    </row>
    <row r="14" spans="1:9" ht="16.5">
      <c r="A14" s="8"/>
      <c r="B14" s="9" t="s">
        <v>206</v>
      </c>
      <c r="C14" s="10"/>
      <c r="D14" s="14">
        <v>19</v>
      </c>
      <c r="E14" s="14">
        <v>0</v>
      </c>
      <c r="F14" s="14">
        <v>19.2</v>
      </c>
      <c r="G14" s="21">
        <f t="shared" si="0"/>
        <v>1.0105263157894737</v>
      </c>
      <c r="H14" s="92">
        <v>0</v>
      </c>
      <c r="I14" s="13"/>
    </row>
    <row r="15" spans="1:9" ht="16.5">
      <c r="A15" s="8"/>
      <c r="B15" s="9" t="s">
        <v>4</v>
      </c>
      <c r="C15" s="10"/>
      <c r="D15" s="14">
        <v>4920</v>
      </c>
      <c r="E15" s="14">
        <v>2950</v>
      </c>
      <c r="F15" s="14">
        <v>4964.3</v>
      </c>
      <c r="G15" s="21">
        <f t="shared" si="0"/>
        <v>1.0090040650406504</v>
      </c>
      <c r="H15" s="92">
        <f t="shared" si="1"/>
        <v>1.682813559322034</v>
      </c>
      <c r="I15" s="13"/>
    </row>
    <row r="16" spans="1:9" ht="16.5">
      <c r="A16" s="8"/>
      <c r="B16" s="9" t="s">
        <v>238</v>
      </c>
      <c r="C16" s="10"/>
      <c r="D16" s="14">
        <v>790</v>
      </c>
      <c r="E16" s="14">
        <v>640</v>
      </c>
      <c r="F16" s="14">
        <v>797.5</v>
      </c>
      <c r="G16" s="21">
        <f t="shared" si="0"/>
        <v>1.009493670886076</v>
      </c>
      <c r="H16" s="92">
        <f t="shared" si="1"/>
        <v>1.24609375</v>
      </c>
      <c r="I16" s="13"/>
    </row>
    <row r="17" spans="1:9" ht="16.5">
      <c r="A17" s="8"/>
      <c r="B17" s="9" t="s">
        <v>5</v>
      </c>
      <c r="C17" s="10"/>
      <c r="D17" s="14">
        <v>37</v>
      </c>
      <c r="E17" s="14">
        <v>0</v>
      </c>
      <c r="F17" s="14">
        <v>37.8</v>
      </c>
      <c r="G17" s="21">
        <f t="shared" si="0"/>
        <v>1.0216216216216216</v>
      </c>
      <c r="H17" s="92">
        <v>0</v>
      </c>
      <c r="I17" s="13"/>
    </row>
    <row r="18" spans="1:9" ht="16.5" hidden="1">
      <c r="A18" s="8"/>
      <c r="B18" s="9" t="s">
        <v>6</v>
      </c>
      <c r="C18" s="10"/>
      <c r="D18" s="14">
        <v>0</v>
      </c>
      <c r="E18" s="14">
        <v>0</v>
      </c>
      <c r="F18" s="14">
        <v>0</v>
      </c>
      <c r="G18" s="21">
        <v>0</v>
      </c>
      <c r="H18" s="92">
        <v>0</v>
      </c>
      <c r="I18" s="13"/>
    </row>
    <row r="19" spans="1:9" ht="33">
      <c r="A19" s="8"/>
      <c r="B19" s="9" t="s">
        <v>226</v>
      </c>
      <c r="C19" s="10"/>
      <c r="D19" s="14">
        <v>966.6</v>
      </c>
      <c r="E19" s="14">
        <v>300</v>
      </c>
      <c r="F19" s="14">
        <v>981.5</v>
      </c>
      <c r="G19" s="21">
        <f t="shared" si="0"/>
        <v>1.0154148561969791</v>
      </c>
      <c r="H19" s="92">
        <f t="shared" si="1"/>
        <v>3.2716666666666665</v>
      </c>
      <c r="I19" s="13"/>
    </row>
    <row r="20" spans="1:9" ht="16.5" hidden="1">
      <c r="A20" s="8"/>
      <c r="B20" s="9"/>
      <c r="C20" s="10"/>
      <c r="D20" s="14">
        <v>0</v>
      </c>
      <c r="E20" s="14">
        <v>0</v>
      </c>
      <c r="F20" s="14"/>
      <c r="G20" s="21" t="e">
        <f t="shared" si="0"/>
        <v>#DIV/0!</v>
      </c>
      <c r="H20" s="92" t="e">
        <f t="shared" si="1"/>
        <v>#DIV/0!</v>
      </c>
      <c r="I20" s="13"/>
    </row>
    <row r="21" spans="1:9" ht="33">
      <c r="A21" s="8"/>
      <c r="B21" s="9" t="s">
        <v>227</v>
      </c>
      <c r="C21" s="10"/>
      <c r="D21" s="14">
        <v>213</v>
      </c>
      <c r="E21" s="14">
        <v>115</v>
      </c>
      <c r="F21" s="14">
        <v>224.2</v>
      </c>
      <c r="G21" s="21">
        <f t="shared" si="0"/>
        <v>1.0525821596244131</v>
      </c>
      <c r="H21" s="92">
        <f t="shared" si="1"/>
        <v>1.9495652173913043</v>
      </c>
      <c r="I21" s="13"/>
    </row>
    <row r="22" spans="1:9" ht="50.25">
      <c r="A22" s="8"/>
      <c r="B22" s="9" t="s">
        <v>228</v>
      </c>
      <c r="C22" s="10"/>
      <c r="D22" s="14">
        <v>6481.3</v>
      </c>
      <c r="E22" s="14">
        <v>995</v>
      </c>
      <c r="F22" s="14">
        <v>6602.1</v>
      </c>
      <c r="G22" s="21">
        <f t="shared" si="0"/>
        <v>1.0186382361563266</v>
      </c>
      <c r="H22" s="92">
        <f t="shared" si="1"/>
        <v>6.635276381909548</v>
      </c>
      <c r="I22" s="13"/>
    </row>
    <row r="23" spans="1:9" ht="16.5">
      <c r="A23" s="8"/>
      <c r="B23" s="9" t="s">
        <v>229</v>
      </c>
      <c r="C23" s="10"/>
      <c r="D23" s="14">
        <v>2693.3</v>
      </c>
      <c r="E23" s="14">
        <v>1336</v>
      </c>
      <c r="F23" s="14">
        <v>2724.9</v>
      </c>
      <c r="G23" s="21">
        <f t="shared" si="0"/>
        <v>1.0117328184754761</v>
      </c>
      <c r="H23" s="92">
        <f t="shared" si="1"/>
        <v>2.0395958083832335</v>
      </c>
      <c r="I23" s="13"/>
    </row>
    <row r="24" spans="1:9" ht="16.5">
      <c r="A24" s="8"/>
      <c r="B24" s="9" t="s">
        <v>7</v>
      </c>
      <c r="C24" s="10"/>
      <c r="D24" s="14">
        <v>1260</v>
      </c>
      <c r="E24" s="14">
        <v>625</v>
      </c>
      <c r="F24" s="14">
        <v>1283.6</v>
      </c>
      <c r="G24" s="21">
        <f t="shared" si="0"/>
        <v>1.0187301587301587</v>
      </c>
      <c r="H24" s="92">
        <f t="shared" si="1"/>
        <v>2.05376</v>
      </c>
      <c r="I24" s="13"/>
    </row>
    <row r="25" spans="1:9" ht="16.5">
      <c r="A25" s="8"/>
      <c r="B25" s="9" t="s">
        <v>8</v>
      </c>
      <c r="C25" s="10"/>
      <c r="D25" s="14">
        <v>0</v>
      </c>
      <c r="E25" s="14">
        <v>0</v>
      </c>
      <c r="F25" s="14">
        <v>-19.6</v>
      </c>
      <c r="G25" s="21">
        <v>0</v>
      </c>
      <c r="H25" s="92">
        <v>0</v>
      </c>
      <c r="I25" s="13"/>
    </row>
    <row r="26" spans="1:9" ht="33">
      <c r="A26" s="8"/>
      <c r="B26" s="15" t="s">
        <v>51</v>
      </c>
      <c r="C26" s="16"/>
      <c r="D26" s="11">
        <f>D27+D28+D29+D30+D31+D34+D36+D32+D33+D35</f>
        <v>465934.5</v>
      </c>
      <c r="E26" s="11">
        <f>E27+E28+E29+E30+E31+E34+E36+E32+E33+E35</f>
        <v>360064.60000000003</v>
      </c>
      <c r="F26" s="11">
        <f>F27+F28+F29+F30+F31+F34+F36+F32+F33+F35</f>
        <v>459144.99999999994</v>
      </c>
      <c r="G26" s="12">
        <f t="shared" si="0"/>
        <v>0.985428209329852</v>
      </c>
      <c r="H26" s="92">
        <f t="shared" si="1"/>
        <v>1.2751739548958712</v>
      </c>
      <c r="I26" s="13"/>
    </row>
    <row r="27" spans="1:9" ht="16.5">
      <c r="A27" s="8"/>
      <c r="B27" s="9" t="s">
        <v>9</v>
      </c>
      <c r="C27" s="10"/>
      <c r="D27" s="14">
        <v>81675.6</v>
      </c>
      <c r="E27" s="14">
        <v>60087.9</v>
      </c>
      <c r="F27" s="14">
        <v>81675.6</v>
      </c>
      <c r="G27" s="21">
        <f t="shared" si="0"/>
        <v>1</v>
      </c>
      <c r="H27" s="92">
        <f t="shared" si="1"/>
        <v>1.3592686713964044</v>
      </c>
      <c r="I27" s="13"/>
    </row>
    <row r="28" spans="1:9" ht="16.5">
      <c r="A28" s="8"/>
      <c r="B28" s="9" t="s">
        <v>10</v>
      </c>
      <c r="C28" s="10"/>
      <c r="D28" s="14">
        <v>357400.7</v>
      </c>
      <c r="E28" s="14">
        <v>275841.5</v>
      </c>
      <c r="F28" s="14">
        <v>356609.9</v>
      </c>
      <c r="G28" s="21">
        <f t="shared" si="0"/>
        <v>0.997787357439423</v>
      </c>
      <c r="H28" s="92">
        <f t="shared" si="1"/>
        <v>1.2928072824429973</v>
      </c>
      <c r="I28" s="13"/>
    </row>
    <row r="29" spans="1:9" ht="16.5">
      <c r="A29" s="8"/>
      <c r="B29" s="9" t="s">
        <v>11</v>
      </c>
      <c r="C29" s="10"/>
      <c r="D29" s="14">
        <v>18340.3</v>
      </c>
      <c r="E29" s="14">
        <v>16350.3</v>
      </c>
      <c r="F29" s="14">
        <v>12341.6</v>
      </c>
      <c r="G29" s="21">
        <f t="shared" si="0"/>
        <v>0.6729224712790958</v>
      </c>
      <c r="H29" s="92">
        <f t="shared" si="1"/>
        <v>0.7548240705063516</v>
      </c>
      <c r="I29" s="13"/>
    </row>
    <row r="30" spans="1:9" ht="29.25" customHeight="1" hidden="1">
      <c r="A30" s="8"/>
      <c r="B30" s="9" t="s">
        <v>122</v>
      </c>
      <c r="C30" s="10"/>
      <c r="D30" s="14">
        <v>0</v>
      </c>
      <c r="E30" s="14">
        <v>0</v>
      </c>
      <c r="F30" s="14">
        <v>0</v>
      </c>
      <c r="G30" s="21" t="e">
        <f t="shared" si="0"/>
        <v>#DIV/0!</v>
      </c>
      <c r="H30" s="92" t="e">
        <f t="shared" si="1"/>
        <v>#DIV/0!</v>
      </c>
      <c r="I30" s="13"/>
    </row>
    <row r="31" spans="1:9" ht="54" customHeight="1">
      <c r="A31" s="8"/>
      <c r="B31" s="15" t="s">
        <v>92</v>
      </c>
      <c r="C31" s="16"/>
      <c r="D31" s="14">
        <v>8560.9</v>
      </c>
      <c r="E31" s="14">
        <v>7816.2</v>
      </c>
      <c r="F31" s="14">
        <v>8560.9</v>
      </c>
      <c r="G31" s="21">
        <f t="shared" si="0"/>
        <v>1</v>
      </c>
      <c r="H31" s="92">
        <f t="shared" si="1"/>
        <v>1.0952764770604642</v>
      </c>
      <c r="I31" s="13"/>
    </row>
    <row r="32" spans="1:9" ht="36.75" customHeight="1">
      <c r="A32" s="8"/>
      <c r="B32" s="9" t="s">
        <v>122</v>
      </c>
      <c r="C32" s="16"/>
      <c r="D32" s="14">
        <v>16.8</v>
      </c>
      <c r="E32" s="14">
        <v>19.2</v>
      </c>
      <c r="F32" s="14">
        <v>16.8</v>
      </c>
      <c r="G32" s="21">
        <f t="shared" si="0"/>
        <v>1</v>
      </c>
      <c r="H32" s="92">
        <f t="shared" si="1"/>
        <v>0.8750000000000001</v>
      </c>
      <c r="I32" s="13"/>
    </row>
    <row r="33" spans="1:9" ht="103.5" customHeight="1">
      <c r="A33" s="8"/>
      <c r="B33" s="9" t="s">
        <v>193</v>
      </c>
      <c r="C33" s="16"/>
      <c r="D33" s="14">
        <v>65.1</v>
      </c>
      <c r="E33" s="14">
        <v>74.4</v>
      </c>
      <c r="F33" s="14">
        <v>65.1</v>
      </c>
      <c r="G33" s="21">
        <f t="shared" si="0"/>
        <v>1</v>
      </c>
      <c r="H33" s="92">
        <f t="shared" si="1"/>
        <v>0.8749999999999999</v>
      </c>
      <c r="I33" s="13"/>
    </row>
    <row r="34" spans="1:9" ht="17.25" customHeight="1" hidden="1">
      <c r="A34" s="8"/>
      <c r="B34" s="9" t="s">
        <v>161</v>
      </c>
      <c r="C34" s="10"/>
      <c r="D34" s="14">
        <v>0</v>
      </c>
      <c r="E34" s="14">
        <v>0</v>
      </c>
      <c r="F34" s="14">
        <v>0</v>
      </c>
      <c r="G34" s="12" t="e">
        <f t="shared" si="0"/>
        <v>#DIV/0!</v>
      </c>
      <c r="H34" s="92" t="e">
        <f t="shared" si="1"/>
        <v>#DIV/0!</v>
      </c>
      <c r="I34" s="13"/>
    </row>
    <row r="35" spans="1:9" ht="117.75" customHeight="1">
      <c r="A35" s="8"/>
      <c r="B35" s="17" t="s">
        <v>200</v>
      </c>
      <c r="C35" s="18"/>
      <c r="D35" s="14">
        <v>50</v>
      </c>
      <c r="E35" s="14">
        <v>50</v>
      </c>
      <c r="F35" s="14">
        <v>50</v>
      </c>
      <c r="G35" s="21">
        <f t="shared" si="0"/>
        <v>1</v>
      </c>
      <c r="H35" s="92">
        <f t="shared" si="1"/>
        <v>1</v>
      </c>
      <c r="I35" s="13"/>
    </row>
    <row r="36" spans="1:9" ht="37.5" customHeight="1" thickBot="1">
      <c r="A36" s="8"/>
      <c r="B36" s="70" t="s">
        <v>97</v>
      </c>
      <c r="C36" s="19"/>
      <c r="D36" s="14">
        <v>-174.9</v>
      </c>
      <c r="E36" s="14">
        <v>-174.9</v>
      </c>
      <c r="F36" s="14">
        <v>-174.9</v>
      </c>
      <c r="G36" s="21">
        <f t="shared" si="0"/>
        <v>1</v>
      </c>
      <c r="H36" s="92">
        <f t="shared" si="1"/>
        <v>1</v>
      </c>
      <c r="I36" s="13"/>
    </row>
    <row r="37" spans="1:9" ht="16.5">
      <c r="A37" s="8"/>
      <c r="B37" s="15" t="s">
        <v>230</v>
      </c>
      <c r="C37" s="16"/>
      <c r="D37" s="11">
        <f>D6+D26</f>
        <v>643467</v>
      </c>
      <c r="E37" s="11">
        <f>E6+E26</f>
        <v>478340.60000000003</v>
      </c>
      <c r="F37" s="11">
        <f>F6+F26</f>
        <v>638105.7</v>
      </c>
      <c r="G37" s="12">
        <f t="shared" si="0"/>
        <v>0.9916681041918233</v>
      </c>
      <c r="H37" s="92">
        <f t="shared" si="1"/>
        <v>1.3339986193937958</v>
      </c>
      <c r="I37" s="13"/>
    </row>
    <row r="38" spans="1:9" ht="16.5" hidden="1">
      <c r="A38" s="8"/>
      <c r="B38" s="9" t="s">
        <v>69</v>
      </c>
      <c r="C38" s="10"/>
      <c r="D38" s="14">
        <f>D6</f>
        <v>177532.49999999997</v>
      </c>
      <c r="E38" s="14">
        <f>E6</f>
        <v>118276</v>
      </c>
      <c r="F38" s="14">
        <f>F6</f>
        <v>178960.69999999998</v>
      </c>
      <c r="G38" s="21">
        <f t="shared" si="0"/>
        <v>1.0080447242054273</v>
      </c>
      <c r="H38" s="92">
        <f t="shared" si="1"/>
        <v>1.5130770401433933</v>
      </c>
      <c r="I38" s="13"/>
    </row>
    <row r="39" spans="1:9" ht="16.5">
      <c r="A39" s="83"/>
      <c r="B39" s="84"/>
      <c r="C39" s="84"/>
      <c r="D39" s="84"/>
      <c r="E39" s="84"/>
      <c r="F39" s="84"/>
      <c r="G39" s="84"/>
      <c r="H39" s="85"/>
      <c r="I39" s="20"/>
    </row>
    <row r="40" spans="1:9" ht="51" customHeight="1">
      <c r="A40" s="77" t="s">
        <v>99</v>
      </c>
      <c r="B40" s="78" t="s">
        <v>12</v>
      </c>
      <c r="C40" s="79" t="s">
        <v>100</v>
      </c>
      <c r="D40" s="73" t="s">
        <v>221</v>
      </c>
      <c r="E40" s="81" t="s">
        <v>207</v>
      </c>
      <c r="F40" s="73" t="s">
        <v>222</v>
      </c>
      <c r="G40" s="73" t="s">
        <v>223</v>
      </c>
      <c r="H40" s="88" t="s">
        <v>208</v>
      </c>
      <c r="I40" s="6"/>
    </row>
    <row r="41" spans="1:9" ht="36" customHeight="1">
      <c r="A41" s="77"/>
      <c r="B41" s="78"/>
      <c r="C41" s="80"/>
      <c r="D41" s="73"/>
      <c r="E41" s="82"/>
      <c r="F41" s="73"/>
      <c r="G41" s="73"/>
      <c r="H41" s="89"/>
      <c r="I41" s="6"/>
    </row>
    <row r="42" spans="1:9" ht="20.25" customHeight="1">
      <c r="A42" s="9"/>
      <c r="B42" s="68">
        <v>1</v>
      </c>
      <c r="C42" s="7"/>
      <c r="D42" s="66">
        <v>2</v>
      </c>
      <c r="E42" s="67"/>
      <c r="F42" s="66">
        <v>3</v>
      </c>
      <c r="G42" s="66">
        <v>4</v>
      </c>
      <c r="H42" s="90"/>
      <c r="I42" s="6"/>
    </row>
    <row r="43" spans="1:9" ht="19.5" customHeight="1">
      <c r="A43" s="16" t="s">
        <v>39</v>
      </c>
      <c r="B43" s="15" t="s">
        <v>13</v>
      </c>
      <c r="C43" s="16"/>
      <c r="D43" s="11">
        <f>D45+D46+D51+D52+D49+D50+D48+D44</f>
        <v>49501.6</v>
      </c>
      <c r="E43" s="11">
        <f>E45+E46+E51+E52+E49+E50+E48+E44</f>
        <v>42156.6</v>
      </c>
      <c r="F43" s="11">
        <f>F45+F46+F51+F52+F49+F50+F48+F44</f>
        <v>48940.100000000006</v>
      </c>
      <c r="G43" s="21">
        <f>F43/D43</f>
        <v>0.9886569323011782</v>
      </c>
      <c r="H43" s="92">
        <f>F43/E43</f>
        <v>1.1609119331255369</v>
      </c>
      <c r="I43" s="22"/>
    </row>
    <row r="44" spans="1:9" ht="52.5" customHeight="1">
      <c r="A44" s="10" t="s">
        <v>40</v>
      </c>
      <c r="B44" s="9" t="s">
        <v>219</v>
      </c>
      <c r="C44" s="10" t="s">
        <v>40</v>
      </c>
      <c r="D44" s="14">
        <v>134.1</v>
      </c>
      <c r="E44" s="14"/>
      <c r="F44" s="14">
        <v>52.3</v>
      </c>
      <c r="G44" s="21">
        <f aca="true" t="shared" si="2" ref="G44:G107">F44/D44</f>
        <v>0.3900074571215511</v>
      </c>
      <c r="H44" s="92"/>
      <c r="I44" s="22"/>
    </row>
    <row r="45" spans="1:9" ht="69" customHeight="1">
      <c r="A45" s="10" t="s">
        <v>41</v>
      </c>
      <c r="B45" s="9" t="s">
        <v>101</v>
      </c>
      <c r="C45" s="10" t="s">
        <v>123</v>
      </c>
      <c r="D45" s="14">
        <v>1040</v>
      </c>
      <c r="E45" s="14">
        <v>930.3</v>
      </c>
      <c r="F45" s="14">
        <v>1040</v>
      </c>
      <c r="G45" s="21">
        <f t="shared" si="2"/>
        <v>1</v>
      </c>
      <c r="H45" s="92">
        <f aca="true" t="shared" si="3" ref="H45:H110">F45/E45</f>
        <v>1.1179189508760616</v>
      </c>
      <c r="I45" s="23"/>
    </row>
    <row r="46" spans="1:14" ht="65.25" customHeight="1">
      <c r="A46" s="10" t="s">
        <v>42</v>
      </c>
      <c r="B46" s="9" t="s">
        <v>102</v>
      </c>
      <c r="C46" s="10" t="s">
        <v>42</v>
      </c>
      <c r="D46" s="14">
        <f>D47</f>
        <v>25238.4</v>
      </c>
      <c r="E46" s="14">
        <f>E47</f>
        <v>20886.1</v>
      </c>
      <c r="F46" s="14">
        <f>F47</f>
        <v>25140.3</v>
      </c>
      <c r="G46" s="21">
        <f t="shared" si="2"/>
        <v>0.9961130658044883</v>
      </c>
      <c r="H46" s="92">
        <f t="shared" si="3"/>
        <v>1.2036857048467642</v>
      </c>
      <c r="I46" s="24"/>
      <c r="J46" s="74"/>
      <c r="K46" s="74"/>
      <c r="L46" s="72"/>
      <c r="M46" s="72"/>
      <c r="N46" s="72"/>
    </row>
    <row r="47" spans="1:14" s="32" customFormat="1" ht="23.25" customHeight="1">
      <c r="A47" s="27"/>
      <c r="B47" s="28" t="s">
        <v>14</v>
      </c>
      <c r="C47" s="27" t="s">
        <v>42</v>
      </c>
      <c r="D47" s="29">
        <v>25238.4</v>
      </c>
      <c r="E47" s="29">
        <v>20886.1</v>
      </c>
      <c r="F47" s="29">
        <v>25140.3</v>
      </c>
      <c r="G47" s="21">
        <f t="shared" si="2"/>
        <v>0.9961130658044883</v>
      </c>
      <c r="H47" s="92">
        <f t="shared" si="3"/>
        <v>1.2036857048467642</v>
      </c>
      <c r="I47" s="30"/>
      <c r="J47" s="75"/>
      <c r="K47" s="75"/>
      <c r="L47" s="72"/>
      <c r="M47" s="72"/>
      <c r="N47" s="72"/>
    </row>
    <row r="48" spans="1:14" s="32" customFormat="1" ht="68.25" customHeight="1">
      <c r="A48" s="27" t="s">
        <v>151</v>
      </c>
      <c r="B48" s="9" t="s">
        <v>152</v>
      </c>
      <c r="C48" s="27" t="s">
        <v>209</v>
      </c>
      <c r="D48" s="29">
        <v>44.9</v>
      </c>
      <c r="E48" s="29">
        <v>44.9</v>
      </c>
      <c r="F48" s="29">
        <v>44.9</v>
      </c>
      <c r="G48" s="21">
        <f t="shared" si="2"/>
        <v>1</v>
      </c>
      <c r="H48" s="92">
        <f t="shared" si="3"/>
        <v>1</v>
      </c>
      <c r="I48" s="33"/>
      <c r="J48" s="31"/>
      <c r="K48" s="31"/>
      <c r="L48" s="26"/>
      <c r="M48" s="26"/>
      <c r="N48" s="26"/>
    </row>
    <row r="49" spans="1:14" ht="60.75" customHeight="1">
      <c r="A49" s="10" t="s">
        <v>43</v>
      </c>
      <c r="B49" s="9" t="s">
        <v>103</v>
      </c>
      <c r="C49" s="10" t="s">
        <v>43</v>
      </c>
      <c r="D49" s="14">
        <v>7566</v>
      </c>
      <c r="E49" s="14">
        <v>5756.7</v>
      </c>
      <c r="F49" s="14">
        <v>7528.5</v>
      </c>
      <c r="G49" s="21">
        <f t="shared" si="2"/>
        <v>0.9950436161776368</v>
      </c>
      <c r="H49" s="92">
        <f t="shared" si="3"/>
        <v>1.3077804992443587</v>
      </c>
      <c r="I49" s="23"/>
      <c r="J49" s="25"/>
      <c r="K49" s="25"/>
      <c r="L49" s="26"/>
      <c r="M49" s="26"/>
      <c r="N49" s="26"/>
    </row>
    <row r="50" spans="1:14" ht="30" customHeight="1" hidden="1">
      <c r="A50" s="10" t="s">
        <v>119</v>
      </c>
      <c r="B50" s="9" t="s">
        <v>120</v>
      </c>
      <c r="C50" s="10" t="s">
        <v>119</v>
      </c>
      <c r="D50" s="14">
        <v>0</v>
      </c>
      <c r="E50" s="14">
        <v>0</v>
      </c>
      <c r="F50" s="14">
        <v>0</v>
      </c>
      <c r="G50" s="21" t="e">
        <f t="shared" si="2"/>
        <v>#DIV/0!</v>
      </c>
      <c r="H50" s="92" t="e">
        <f t="shared" si="3"/>
        <v>#DIV/0!</v>
      </c>
      <c r="I50" s="23"/>
      <c r="J50" s="25"/>
      <c r="K50" s="25"/>
      <c r="L50" s="26"/>
      <c r="M50" s="26"/>
      <c r="N50" s="26"/>
    </row>
    <row r="51" spans="1:9" ht="17.25" customHeight="1" hidden="1">
      <c r="A51" s="10" t="s">
        <v>44</v>
      </c>
      <c r="B51" s="9" t="s">
        <v>104</v>
      </c>
      <c r="C51" s="10" t="s">
        <v>44</v>
      </c>
      <c r="D51" s="14">
        <v>0</v>
      </c>
      <c r="E51" s="14">
        <v>300</v>
      </c>
      <c r="F51" s="14">
        <v>0</v>
      </c>
      <c r="G51" s="21" t="e">
        <f t="shared" si="2"/>
        <v>#DIV/0!</v>
      </c>
      <c r="H51" s="92">
        <f t="shared" si="3"/>
        <v>0</v>
      </c>
      <c r="I51" s="23"/>
    </row>
    <row r="52" spans="1:9" ht="18" customHeight="1">
      <c r="A52" s="34" t="s">
        <v>75</v>
      </c>
      <c r="B52" s="35" t="s">
        <v>15</v>
      </c>
      <c r="C52" s="34"/>
      <c r="D52" s="14">
        <f>D53+D54+D55+D56+D57+D59+D60</f>
        <v>15478.199999999999</v>
      </c>
      <c r="E52" s="14">
        <f>E53+E54+E55+E56+E57+E59+E60</f>
        <v>14238.6</v>
      </c>
      <c r="F52" s="14">
        <f>F53+F54+F55+F56+F57+F59+F60</f>
        <v>15134.1</v>
      </c>
      <c r="G52" s="21">
        <f t="shared" si="2"/>
        <v>0.9777687327983875</v>
      </c>
      <c r="H52" s="92">
        <f t="shared" si="3"/>
        <v>1.0628924191985167</v>
      </c>
      <c r="I52" s="23"/>
    </row>
    <row r="53" spans="1:9" s="32" customFormat="1" ht="49.5" customHeight="1">
      <c r="A53" s="36"/>
      <c r="B53" s="37" t="s">
        <v>128</v>
      </c>
      <c r="C53" s="36" t="s">
        <v>129</v>
      </c>
      <c r="D53" s="29">
        <v>8673.3</v>
      </c>
      <c r="E53" s="29">
        <v>6908.9</v>
      </c>
      <c r="F53" s="29">
        <v>8445.3</v>
      </c>
      <c r="G53" s="21">
        <f t="shared" si="2"/>
        <v>0.9737124277956487</v>
      </c>
      <c r="H53" s="92">
        <f t="shared" si="3"/>
        <v>1.2223798289163252</v>
      </c>
      <c r="I53" s="33"/>
    </row>
    <row r="54" spans="1:9" s="32" customFormat="1" ht="25.5" customHeight="1" hidden="1">
      <c r="A54" s="36"/>
      <c r="B54" s="37" t="s">
        <v>91</v>
      </c>
      <c r="C54" s="36"/>
      <c r="D54" s="29">
        <v>0</v>
      </c>
      <c r="E54" s="29">
        <v>0</v>
      </c>
      <c r="F54" s="29">
        <v>0</v>
      </c>
      <c r="G54" s="21" t="e">
        <f t="shared" si="2"/>
        <v>#DIV/0!</v>
      </c>
      <c r="H54" s="92" t="e">
        <f t="shared" si="3"/>
        <v>#DIV/0!</v>
      </c>
      <c r="I54" s="33"/>
    </row>
    <row r="55" spans="1:9" s="32" customFormat="1" ht="16.5" hidden="1">
      <c r="A55" s="36"/>
      <c r="B55" s="37" t="s">
        <v>125</v>
      </c>
      <c r="C55" s="36" t="s">
        <v>126</v>
      </c>
      <c r="D55" s="29">
        <v>0</v>
      </c>
      <c r="E55" s="29">
        <v>0</v>
      </c>
      <c r="F55" s="29">
        <v>0</v>
      </c>
      <c r="G55" s="21" t="e">
        <f t="shared" si="2"/>
        <v>#DIV/0!</v>
      </c>
      <c r="H55" s="92" t="e">
        <f t="shared" si="3"/>
        <v>#DIV/0!</v>
      </c>
      <c r="I55" s="33"/>
    </row>
    <row r="56" spans="1:9" s="32" customFormat="1" ht="50.25" hidden="1">
      <c r="A56" s="36"/>
      <c r="B56" s="37" t="s">
        <v>124</v>
      </c>
      <c r="C56" s="36" t="s">
        <v>169</v>
      </c>
      <c r="D56" s="29">
        <v>0</v>
      </c>
      <c r="E56" s="29">
        <v>74.6</v>
      </c>
      <c r="F56" s="29">
        <v>0</v>
      </c>
      <c r="G56" s="21" t="e">
        <f t="shared" si="2"/>
        <v>#DIV/0!</v>
      </c>
      <c r="H56" s="92">
        <f t="shared" si="3"/>
        <v>0</v>
      </c>
      <c r="I56" s="33"/>
    </row>
    <row r="57" spans="1:9" s="32" customFormat="1" ht="16.5">
      <c r="A57" s="36"/>
      <c r="B57" s="37" t="s">
        <v>231</v>
      </c>
      <c r="C57" s="36" t="s">
        <v>127</v>
      </c>
      <c r="D57" s="29">
        <v>4055.8</v>
      </c>
      <c r="E57" s="29">
        <v>3263.2</v>
      </c>
      <c r="F57" s="29">
        <v>3939.7</v>
      </c>
      <c r="G57" s="21">
        <f t="shared" si="2"/>
        <v>0.9713743281226884</v>
      </c>
      <c r="H57" s="92">
        <f t="shared" si="3"/>
        <v>1.2073118411375336</v>
      </c>
      <c r="I57" s="33"/>
    </row>
    <row r="58" spans="1:9" s="32" customFormat="1" ht="77.25" customHeight="1" hidden="1">
      <c r="A58" s="36"/>
      <c r="B58" s="37" t="s">
        <v>154</v>
      </c>
      <c r="C58" s="36" t="s">
        <v>155</v>
      </c>
      <c r="D58" s="29">
        <v>0</v>
      </c>
      <c r="E58" s="29">
        <v>0</v>
      </c>
      <c r="F58" s="29">
        <v>0</v>
      </c>
      <c r="G58" s="21" t="e">
        <f t="shared" si="2"/>
        <v>#DIV/0!</v>
      </c>
      <c r="H58" s="92" t="e">
        <f t="shared" si="3"/>
        <v>#DIV/0!</v>
      </c>
      <c r="I58" s="33"/>
    </row>
    <row r="59" spans="1:9" s="32" customFormat="1" ht="39" customHeight="1">
      <c r="A59" s="36"/>
      <c r="B59" s="37" t="s">
        <v>232</v>
      </c>
      <c r="C59" s="36" t="s">
        <v>168</v>
      </c>
      <c r="D59" s="29">
        <v>2749.1</v>
      </c>
      <c r="E59" s="29">
        <v>3991.9</v>
      </c>
      <c r="F59" s="29">
        <v>2749.1</v>
      </c>
      <c r="G59" s="21">
        <f t="shared" si="2"/>
        <v>1</v>
      </c>
      <c r="H59" s="92">
        <f t="shared" si="3"/>
        <v>0.6886695558505974</v>
      </c>
      <c r="I59" s="33"/>
    </row>
    <row r="60" spans="1:9" s="32" customFormat="1" ht="24.75" customHeight="1" hidden="1">
      <c r="A60" s="36"/>
      <c r="B60" s="37" t="s">
        <v>167</v>
      </c>
      <c r="C60" s="36" t="s">
        <v>140</v>
      </c>
      <c r="D60" s="29">
        <v>0</v>
      </c>
      <c r="E60" s="29">
        <v>0</v>
      </c>
      <c r="F60" s="29">
        <v>0</v>
      </c>
      <c r="G60" s="21" t="e">
        <f t="shared" si="2"/>
        <v>#DIV/0!</v>
      </c>
      <c r="H60" s="92" t="e">
        <f t="shared" si="3"/>
        <v>#DIV/0!</v>
      </c>
      <c r="I60" s="33"/>
    </row>
    <row r="61" spans="1:9" s="32" customFormat="1" ht="24.75" customHeight="1" hidden="1">
      <c r="A61" s="36"/>
      <c r="B61" s="37" t="s">
        <v>162</v>
      </c>
      <c r="C61" s="36"/>
      <c r="D61" s="29"/>
      <c r="E61" s="29"/>
      <c r="F61" s="29"/>
      <c r="G61" s="21" t="e">
        <f t="shared" si="2"/>
        <v>#DIV/0!</v>
      </c>
      <c r="H61" s="92" t="e">
        <f t="shared" si="3"/>
        <v>#DIV/0!</v>
      </c>
      <c r="I61" s="33"/>
    </row>
    <row r="62" spans="1:9" ht="16.5" hidden="1">
      <c r="A62" s="16" t="s">
        <v>71</v>
      </c>
      <c r="B62" s="15" t="s">
        <v>67</v>
      </c>
      <c r="C62" s="16"/>
      <c r="D62" s="11">
        <f>D63</f>
        <v>0</v>
      </c>
      <c r="E62" s="11">
        <f>E63</f>
        <v>0</v>
      </c>
      <c r="F62" s="11">
        <f>F63</f>
        <v>0</v>
      </c>
      <c r="G62" s="21" t="e">
        <f t="shared" si="2"/>
        <v>#DIV/0!</v>
      </c>
      <c r="H62" s="92" t="e">
        <f t="shared" si="3"/>
        <v>#DIV/0!</v>
      </c>
      <c r="I62" s="23"/>
    </row>
    <row r="63" spans="1:9" ht="27.75" customHeight="1" hidden="1">
      <c r="A63" s="10" t="s">
        <v>72</v>
      </c>
      <c r="B63" s="9" t="s">
        <v>105</v>
      </c>
      <c r="C63" s="10" t="s">
        <v>130</v>
      </c>
      <c r="D63" s="14">
        <v>0</v>
      </c>
      <c r="E63" s="14">
        <v>0</v>
      </c>
      <c r="F63" s="14">
        <v>0</v>
      </c>
      <c r="G63" s="21" t="e">
        <f t="shared" si="2"/>
        <v>#DIV/0!</v>
      </c>
      <c r="H63" s="92" t="e">
        <f t="shared" si="3"/>
        <v>#DIV/0!</v>
      </c>
      <c r="I63" s="23"/>
    </row>
    <row r="64" spans="1:9" ht="20.25" customHeight="1">
      <c r="A64" s="16" t="s">
        <v>45</v>
      </c>
      <c r="B64" s="15" t="s">
        <v>106</v>
      </c>
      <c r="C64" s="16"/>
      <c r="D64" s="11">
        <f aca="true" t="shared" si="4" ref="D64:F65">D65</f>
        <v>199.8</v>
      </c>
      <c r="E64" s="11">
        <f t="shared" si="4"/>
        <v>200</v>
      </c>
      <c r="F64" s="11">
        <f t="shared" si="4"/>
        <v>199.8</v>
      </c>
      <c r="G64" s="21">
        <f t="shared" si="2"/>
        <v>1</v>
      </c>
      <c r="H64" s="92">
        <f t="shared" si="3"/>
        <v>0.9990000000000001</v>
      </c>
      <c r="I64" s="23"/>
    </row>
    <row r="65" spans="1:9" ht="34.5" customHeight="1">
      <c r="A65" s="10" t="s">
        <v>98</v>
      </c>
      <c r="B65" s="9" t="s">
        <v>107</v>
      </c>
      <c r="C65" s="10"/>
      <c r="D65" s="14">
        <f t="shared" si="4"/>
        <v>199.8</v>
      </c>
      <c r="E65" s="14">
        <f t="shared" si="4"/>
        <v>200</v>
      </c>
      <c r="F65" s="14">
        <f t="shared" si="4"/>
        <v>199.8</v>
      </c>
      <c r="G65" s="21">
        <f t="shared" si="2"/>
        <v>1</v>
      </c>
      <c r="H65" s="92">
        <f t="shared" si="3"/>
        <v>0.9990000000000001</v>
      </c>
      <c r="I65" s="23"/>
    </row>
    <row r="66" spans="1:9" s="32" customFormat="1" ht="69.75" customHeight="1">
      <c r="A66" s="27"/>
      <c r="B66" s="28" t="s">
        <v>171</v>
      </c>
      <c r="C66" s="27" t="s">
        <v>172</v>
      </c>
      <c r="D66" s="29">
        <f>D67+D68</f>
        <v>199.8</v>
      </c>
      <c r="E66" s="29">
        <f>E67+E68</f>
        <v>200</v>
      </c>
      <c r="F66" s="29">
        <f>F67+F68</f>
        <v>199.8</v>
      </c>
      <c r="G66" s="21">
        <f t="shared" si="2"/>
        <v>1</v>
      </c>
      <c r="H66" s="92">
        <f t="shared" si="3"/>
        <v>0.9990000000000001</v>
      </c>
      <c r="I66" s="33"/>
    </row>
    <row r="67" spans="1:9" s="32" customFormat="1" ht="38.25" customHeight="1">
      <c r="A67" s="27"/>
      <c r="B67" s="28" t="s">
        <v>173</v>
      </c>
      <c r="C67" s="27" t="s">
        <v>170</v>
      </c>
      <c r="D67" s="29">
        <v>99.9</v>
      </c>
      <c r="E67" s="29">
        <v>100</v>
      </c>
      <c r="F67" s="29">
        <v>99.9</v>
      </c>
      <c r="G67" s="21">
        <f t="shared" si="2"/>
        <v>1</v>
      </c>
      <c r="H67" s="92">
        <f t="shared" si="3"/>
        <v>0.9990000000000001</v>
      </c>
      <c r="I67" s="33"/>
    </row>
    <row r="68" spans="1:9" s="32" customFormat="1" ht="34.5" customHeight="1">
      <c r="A68" s="27"/>
      <c r="B68" s="28" t="s">
        <v>174</v>
      </c>
      <c r="C68" s="27" t="s">
        <v>175</v>
      </c>
      <c r="D68" s="29">
        <v>99.9</v>
      </c>
      <c r="E68" s="29">
        <v>100</v>
      </c>
      <c r="F68" s="29">
        <v>99.9</v>
      </c>
      <c r="G68" s="21">
        <f t="shared" si="2"/>
        <v>1</v>
      </c>
      <c r="H68" s="92">
        <f t="shared" si="3"/>
        <v>0.9990000000000001</v>
      </c>
      <c r="I68" s="33"/>
    </row>
    <row r="69" spans="1:9" ht="19.5" customHeight="1">
      <c r="A69" s="16" t="s">
        <v>46</v>
      </c>
      <c r="B69" s="15" t="s">
        <v>17</v>
      </c>
      <c r="C69" s="16"/>
      <c r="D69" s="11">
        <f>D74+D79+D70+D71+D72+D76+D77+D73+D75+D78</f>
        <v>36885.2</v>
      </c>
      <c r="E69" s="11">
        <f>E74+E79+E70+E71+E72+E76+E77+E73+E75+E78</f>
        <v>34105.6</v>
      </c>
      <c r="F69" s="11">
        <f>F74+F79+F70+F71+F72+F76+F77+F73+F75+F78</f>
        <v>20369.8</v>
      </c>
      <c r="G69" s="21">
        <f t="shared" si="2"/>
        <v>0.5522485983538113</v>
      </c>
      <c r="H69" s="92">
        <f t="shared" si="3"/>
        <v>0.5972567554888347</v>
      </c>
      <c r="I69" s="23"/>
    </row>
    <row r="70" spans="1:9" ht="33" customHeight="1" hidden="1">
      <c r="A70" s="10" t="s">
        <v>135</v>
      </c>
      <c r="B70" s="9" t="s">
        <v>136</v>
      </c>
      <c r="C70" s="10" t="s">
        <v>137</v>
      </c>
      <c r="D70" s="14">
        <v>0</v>
      </c>
      <c r="E70" s="14">
        <v>0</v>
      </c>
      <c r="F70" s="14">
        <v>0</v>
      </c>
      <c r="G70" s="21" t="e">
        <f t="shared" si="2"/>
        <v>#DIV/0!</v>
      </c>
      <c r="H70" s="92" t="e">
        <f t="shared" si="3"/>
        <v>#DIV/0!</v>
      </c>
      <c r="I70" s="23"/>
    </row>
    <row r="71" spans="1:9" ht="33" customHeight="1" hidden="1">
      <c r="A71" s="10" t="s">
        <v>135</v>
      </c>
      <c r="B71" s="9" t="s">
        <v>144</v>
      </c>
      <c r="C71" s="10" t="s">
        <v>143</v>
      </c>
      <c r="D71" s="14">
        <v>0</v>
      </c>
      <c r="E71" s="14">
        <v>0</v>
      </c>
      <c r="F71" s="14">
        <v>0</v>
      </c>
      <c r="G71" s="21" t="e">
        <f t="shared" si="2"/>
        <v>#DIV/0!</v>
      </c>
      <c r="H71" s="92" t="e">
        <f t="shared" si="3"/>
        <v>#DIV/0!</v>
      </c>
      <c r="I71" s="23"/>
    </row>
    <row r="72" spans="1:9" ht="32.25" customHeight="1">
      <c r="A72" s="10" t="s">
        <v>153</v>
      </c>
      <c r="B72" s="9" t="s">
        <v>177</v>
      </c>
      <c r="C72" s="10" t="s">
        <v>176</v>
      </c>
      <c r="D72" s="14">
        <v>148.2</v>
      </c>
      <c r="E72" s="14">
        <v>163</v>
      </c>
      <c r="F72" s="14">
        <v>148.1</v>
      </c>
      <c r="G72" s="21">
        <f t="shared" si="2"/>
        <v>0.9993252361673415</v>
      </c>
      <c r="H72" s="92">
        <f t="shared" si="3"/>
        <v>0.9085889570552147</v>
      </c>
      <c r="I72" s="23"/>
    </row>
    <row r="73" spans="1:9" ht="36.75" customHeight="1">
      <c r="A73" s="10"/>
      <c r="B73" s="9" t="s">
        <v>197</v>
      </c>
      <c r="C73" s="10" t="s">
        <v>196</v>
      </c>
      <c r="D73" s="14">
        <v>1111.2</v>
      </c>
      <c r="E73" s="14">
        <v>1307.4</v>
      </c>
      <c r="F73" s="14">
        <v>330.8</v>
      </c>
      <c r="G73" s="21">
        <f t="shared" si="2"/>
        <v>0.2976961843052556</v>
      </c>
      <c r="H73" s="92">
        <f t="shared" si="3"/>
        <v>0.2530212635765642</v>
      </c>
      <c r="I73" s="23"/>
    </row>
    <row r="74" spans="1:9" s="42" customFormat="1" ht="82.5" customHeight="1">
      <c r="A74" s="38" t="s">
        <v>73</v>
      </c>
      <c r="B74" s="39" t="s">
        <v>214</v>
      </c>
      <c r="C74" s="40" t="s">
        <v>178</v>
      </c>
      <c r="D74" s="14">
        <v>9298.4</v>
      </c>
      <c r="E74" s="14">
        <v>17298.4</v>
      </c>
      <c r="F74" s="14">
        <v>5641.8</v>
      </c>
      <c r="G74" s="21">
        <f t="shared" si="2"/>
        <v>0.6067495483093867</v>
      </c>
      <c r="H74" s="92">
        <f t="shared" si="3"/>
        <v>0.3261457707071174</v>
      </c>
      <c r="I74" s="41"/>
    </row>
    <row r="75" spans="1:9" s="42" customFormat="1" ht="93.75" customHeight="1">
      <c r="A75" s="38"/>
      <c r="B75" s="39" t="s">
        <v>213</v>
      </c>
      <c r="C75" s="40" t="s">
        <v>212</v>
      </c>
      <c r="D75" s="14">
        <v>74.5</v>
      </c>
      <c r="E75" s="14"/>
      <c r="F75" s="14">
        <v>0</v>
      </c>
      <c r="G75" s="21">
        <f t="shared" si="2"/>
        <v>0</v>
      </c>
      <c r="H75" s="92"/>
      <c r="I75" s="41"/>
    </row>
    <row r="76" spans="1:9" s="42" customFormat="1" ht="93" customHeight="1">
      <c r="A76" s="38"/>
      <c r="B76" s="39" t="s">
        <v>180</v>
      </c>
      <c r="C76" s="40" t="s">
        <v>179</v>
      </c>
      <c r="D76" s="14">
        <v>14932</v>
      </c>
      <c r="E76" s="14">
        <v>14932</v>
      </c>
      <c r="F76" s="14">
        <v>8933.2</v>
      </c>
      <c r="G76" s="21">
        <f t="shared" si="2"/>
        <v>0.5982587731047415</v>
      </c>
      <c r="H76" s="92">
        <f t="shared" si="3"/>
        <v>0.5982587731047415</v>
      </c>
      <c r="I76" s="41"/>
    </row>
    <row r="77" spans="1:9" s="47" customFormat="1" ht="81.75" customHeight="1">
      <c r="A77" s="43"/>
      <c r="B77" s="44" t="s">
        <v>182</v>
      </c>
      <c r="C77" s="45" t="s">
        <v>181</v>
      </c>
      <c r="D77" s="29">
        <v>172.5</v>
      </c>
      <c r="E77" s="29">
        <v>172.5</v>
      </c>
      <c r="F77" s="29">
        <v>172.5</v>
      </c>
      <c r="G77" s="21">
        <f t="shared" si="2"/>
        <v>1</v>
      </c>
      <c r="H77" s="92">
        <f t="shared" si="3"/>
        <v>1</v>
      </c>
      <c r="I77" s="46"/>
    </row>
    <row r="78" spans="1:9" s="47" customFormat="1" ht="33.75" customHeight="1">
      <c r="A78" s="43"/>
      <c r="B78" s="44" t="s">
        <v>162</v>
      </c>
      <c r="C78" s="45" t="s">
        <v>163</v>
      </c>
      <c r="D78" s="29">
        <v>9000</v>
      </c>
      <c r="E78" s="29">
        <v>0</v>
      </c>
      <c r="F78" s="29">
        <v>3000</v>
      </c>
      <c r="G78" s="21">
        <f t="shared" si="2"/>
        <v>0.3333333333333333</v>
      </c>
      <c r="H78" s="92" t="e">
        <f t="shared" si="3"/>
        <v>#DIV/0!</v>
      </c>
      <c r="I78" s="46"/>
    </row>
    <row r="79" spans="1:9" s="42" customFormat="1" ht="30.75" customHeight="1">
      <c r="A79" s="38" t="s">
        <v>47</v>
      </c>
      <c r="B79" s="39" t="s">
        <v>121</v>
      </c>
      <c r="C79" s="40"/>
      <c r="D79" s="14">
        <f>D80+D84+D82+D83+D81</f>
        <v>2148.4</v>
      </c>
      <c r="E79" s="14">
        <f>E80+E84+E82+E83+E81</f>
        <v>232.3</v>
      </c>
      <c r="F79" s="14">
        <f>F80+F84+F82+F83+F81</f>
        <v>2143.4</v>
      </c>
      <c r="G79" s="21">
        <f t="shared" si="2"/>
        <v>0.9976726866505307</v>
      </c>
      <c r="H79" s="92">
        <f t="shared" si="3"/>
        <v>9.226861816616443</v>
      </c>
      <c r="I79" s="48"/>
    </row>
    <row r="80" spans="1:9" s="47" customFormat="1" ht="36.75" customHeight="1">
      <c r="A80" s="43"/>
      <c r="B80" s="49" t="s">
        <v>74</v>
      </c>
      <c r="C80" s="43" t="s">
        <v>183</v>
      </c>
      <c r="D80" s="29">
        <v>148.4</v>
      </c>
      <c r="E80" s="29">
        <v>222.3</v>
      </c>
      <c r="F80" s="29">
        <v>143.4</v>
      </c>
      <c r="G80" s="21">
        <f t="shared" si="2"/>
        <v>0.9663072776280324</v>
      </c>
      <c r="H80" s="92">
        <f t="shared" si="3"/>
        <v>0.6450742240215924</v>
      </c>
      <c r="I80" s="46"/>
    </row>
    <row r="81" spans="1:9" s="47" customFormat="1" ht="58.5" customHeight="1" hidden="1">
      <c r="A81" s="43"/>
      <c r="B81" s="49" t="s">
        <v>159</v>
      </c>
      <c r="C81" s="43" t="s">
        <v>158</v>
      </c>
      <c r="D81" s="29">
        <v>0</v>
      </c>
      <c r="E81" s="29">
        <v>0</v>
      </c>
      <c r="F81" s="29">
        <v>0</v>
      </c>
      <c r="G81" s="21" t="e">
        <f t="shared" si="2"/>
        <v>#DIV/0!</v>
      </c>
      <c r="H81" s="92" t="e">
        <f t="shared" si="3"/>
        <v>#DIV/0!</v>
      </c>
      <c r="I81" s="46"/>
    </row>
    <row r="82" spans="1:9" s="47" customFormat="1" ht="69" customHeight="1">
      <c r="A82" s="43"/>
      <c r="B82" s="49" t="s">
        <v>157</v>
      </c>
      <c r="C82" s="43" t="s">
        <v>215</v>
      </c>
      <c r="D82" s="29">
        <v>1890.5</v>
      </c>
      <c r="E82" s="29"/>
      <c r="F82" s="29">
        <v>1890.5</v>
      </c>
      <c r="G82" s="21">
        <f t="shared" si="2"/>
        <v>1</v>
      </c>
      <c r="H82" s="92" t="e">
        <f t="shared" si="3"/>
        <v>#DIV/0!</v>
      </c>
      <c r="I82" s="46"/>
    </row>
    <row r="83" spans="1:9" s="47" customFormat="1" ht="127.5" customHeight="1">
      <c r="A83" s="43"/>
      <c r="B83" s="49" t="s">
        <v>156</v>
      </c>
      <c r="C83" s="43" t="s">
        <v>216</v>
      </c>
      <c r="D83" s="29">
        <v>99.5</v>
      </c>
      <c r="E83" s="29"/>
      <c r="F83" s="29">
        <v>99.5</v>
      </c>
      <c r="G83" s="21">
        <f t="shared" si="2"/>
        <v>1</v>
      </c>
      <c r="H83" s="92" t="e">
        <f t="shared" si="3"/>
        <v>#DIV/0!</v>
      </c>
      <c r="I83" s="46"/>
    </row>
    <row r="84" spans="1:9" s="47" customFormat="1" ht="71.25" customHeight="1">
      <c r="A84" s="43"/>
      <c r="B84" s="49" t="s">
        <v>210</v>
      </c>
      <c r="C84" s="43" t="s">
        <v>211</v>
      </c>
      <c r="D84" s="29">
        <v>10</v>
      </c>
      <c r="E84" s="29">
        <v>10</v>
      </c>
      <c r="F84" s="29">
        <v>10</v>
      </c>
      <c r="G84" s="21">
        <f t="shared" si="2"/>
        <v>1</v>
      </c>
      <c r="H84" s="92">
        <f t="shared" si="3"/>
        <v>1</v>
      </c>
      <c r="I84" s="46"/>
    </row>
    <row r="85" spans="1:9" ht="21" customHeight="1">
      <c r="A85" s="16" t="s">
        <v>48</v>
      </c>
      <c r="B85" s="15" t="s">
        <v>18</v>
      </c>
      <c r="C85" s="16"/>
      <c r="D85" s="11">
        <f>D86+D89</f>
        <v>8979.1</v>
      </c>
      <c r="E85" s="11">
        <f>E86+E89</f>
        <v>8851</v>
      </c>
      <c r="F85" s="11">
        <f>F86+F89</f>
        <v>8676.800000000001</v>
      </c>
      <c r="G85" s="21">
        <f t="shared" si="2"/>
        <v>0.9663329286899579</v>
      </c>
      <c r="H85" s="92">
        <f t="shared" si="3"/>
        <v>0.9803186080668852</v>
      </c>
      <c r="I85" s="23"/>
    </row>
    <row r="86" spans="1:9" ht="18.75" customHeight="1">
      <c r="A86" s="10" t="s">
        <v>49</v>
      </c>
      <c r="B86" s="15" t="s">
        <v>233</v>
      </c>
      <c r="C86" s="16"/>
      <c r="D86" s="14">
        <f>D88+D87</f>
        <v>150</v>
      </c>
      <c r="E86" s="14">
        <f>E88+E87</f>
        <v>100</v>
      </c>
      <c r="F86" s="14">
        <f>F88+F87</f>
        <v>150</v>
      </c>
      <c r="G86" s="21">
        <f t="shared" si="2"/>
        <v>1</v>
      </c>
      <c r="H86" s="92">
        <f t="shared" si="3"/>
        <v>1.5</v>
      </c>
      <c r="I86" s="23"/>
    </row>
    <row r="87" spans="1:9" ht="30" customHeight="1" hidden="1">
      <c r="A87" s="10"/>
      <c r="B87" s="9" t="s">
        <v>139</v>
      </c>
      <c r="C87" s="10" t="s">
        <v>138</v>
      </c>
      <c r="D87" s="14">
        <v>0</v>
      </c>
      <c r="E87" s="14">
        <v>0</v>
      </c>
      <c r="F87" s="14">
        <v>0</v>
      </c>
      <c r="G87" s="21" t="e">
        <f t="shared" si="2"/>
        <v>#DIV/0!</v>
      </c>
      <c r="H87" s="92" t="e">
        <f t="shared" si="3"/>
        <v>#DIV/0!</v>
      </c>
      <c r="I87" s="23"/>
    </row>
    <row r="88" spans="1:9" ht="18.75" customHeight="1">
      <c r="A88" s="10"/>
      <c r="B88" s="9" t="s">
        <v>108</v>
      </c>
      <c r="C88" s="10" t="s">
        <v>164</v>
      </c>
      <c r="D88" s="14">
        <v>150</v>
      </c>
      <c r="E88" s="14">
        <v>100</v>
      </c>
      <c r="F88" s="14">
        <v>150</v>
      </c>
      <c r="G88" s="21">
        <f t="shared" si="2"/>
        <v>1</v>
      </c>
      <c r="H88" s="92">
        <f t="shared" si="3"/>
        <v>1.5</v>
      </c>
      <c r="I88" s="23"/>
    </row>
    <row r="89" spans="1:9" ht="16.5">
      <c r="A89" s="10" t="s">
        <v>50</v>
      </c>
      <c r="B89" s="9" t="s">
        <v>234</v>
      </c>
      <c r="C89" s="16"/>
      <c r="D89" s="11">
        <f>D96+D90+D95+D94</f>
        <v>8829.1</v>
      </c>
      <c r="E89" s="11">
        <f>E96+E90+E95+E94</f>
        <v>8751</v>
      </c>
      <c r="F89" s="11">
        <f>F96+F90+F95+F94</f>
        <v>8526.800000000001</v>
      </c>
      <c r="G89" s="21">
        <f t="shared" si="2"/>
        <v>0.9657609495871607</v>
      </c>
      <c r="H89" s="92">
        <f t="shared" si="3"/>
        <v>0.974380070849046</v>
      </c>
      <c r="I89" s="23"/>
    </row>
    <row r="90" spans="1:9" ht="33">
      <c r="A90" s="16"/>
      <c r="B90" s="9" t="s">
        <v>141</v>
      </c>
      <c r="C90" s="10"/>
      <c r="D90" s="14">
        <f>D91+D92+D93</f>
        <v>8689.5</v>
      </c>
      <c r="E90" s="14">
        <f>E91+E92+E93</f>
        <v>8689</v>
      </c>
      <c r="F90" s="14">
        <f>F91+F92+F93</f>
        <v>8387.2</v>
      </c>
      <c r="G90" s="21">
        <f t="shared" si="2"/>
        <v>0.965210886702342</v>
      </c>
      <c r="H90" s="92">
        <f t="shared" si="3"/>
        <v>0.9652664288180459</v>
      </c>
      <c r="I90" s="23"/>
    </row>
    <row r="91" spans="1:9" ht="23.25" customHeight="1">
      <c r="A91" s="16"/>
      <c r="B91" s="50" t="s">
        <v>235</v>
      </c>
      <c r="C91" s="51" t="s">
        <v>184</v>
      </c>
      <c r="D91" s="14">
        <v>8353.2</v>
      </c>
      <c r="E91" s="14">
        <v>8330</v>
      </c>
      <c r="F91" s="14">
        <v>8051</v>
      </c>
      <c r="G91" s="21">
        <f t="shared" si="2"/>
        <v>0.9638222477613368</v>
      </c>
      <c r="H91" s="92">
        <f t="shared" si="3"/>
        <v>0.9665066026410564</v>
      </c>
      <c r="I91" s="23"/>
    </row>
    <row r="92" spans="1:9" s="32" customFormat="1" ht="48.75" customHeight="1">
      <c r="A92" s="27"/>
      <c r="B92" s="9" t="s">
        <v>194</v>
      </c>
      <c r="C92" s="52" t="s">
        <v>195</v>
      </c>
      <c r="D92" s="29">
        <v>250</v>
      </c>
      <c r="E92" s="29">
        <v>308</v>
      </c>
      <c r="F92" s="29">
        <v>250</v>
      </c>
      <c r="G92" s="21">
        <f t="shared" si="2"/>
        <v>1</v>
      </c>
      <c r="H92" s="92">
        <f t="shared" si="3"/>
        <v>0.8116883116883117</v>
      </c>
      <c r="I92" s="33"/>
    </row>
    <row r="93" spans="1:9" s="32" customFormat="1" ht="39" customHeight="1">
      <c r="A93" s="27"/>
      <c r="B93" s="9" t="s">
        <v>198</v>
      </c>
      <c r="C93" s="52" t="s">
        <v>199</v>
      </c>
      <c r="D93" s="29">
        <v>86.3</v>
      </c>
      <c r="E93" s="29">
        <v>51</v>
      </c>
      <c r="F93" s="29">
        <v>86.2</v>
      </c>
      <c r="G93" s="21">
        <f t="shared" si="2"/>
        <v>0.9988412514484357</v>
      </c>
      <c r="H93" s="92">
        <f t="shared" si="3"/>
        <v>1.6901960784313725</v>
      </c>
      <c r="I93" s="33"/>
    </row>
    <row r="94" spans="1:9" s="32" customFormat="1" ht="52.5" customHeight="1">
      <c r="A94" s="27"/>
      <c r="B94" s="9" t="s">
        <v>218</v>
      </c>
      <c r="C94" s="52" t="s">
        <v>217</v>
      </c>
      <c r="D94" s="29">
        <v>78</v>
      </c>
      <c r="E94" s="29"/>
      <c r="F94" s="29">
        <v>78</v>
      </c>
      <c r="G94" s="21">
        <f t="shared" si="2"/>
        <v>1</v>
      </c>
      <c r="H94" s="92"/>
      <c r="I94" s="33"/>
    </row>
    <row r="95" spans="1:9" s="32" customFormat="1" ht="30" customHeight="1">
      <c r="A95" s="27"/>
      <c r="B95" s="9" t="s">
        <v>165</v>
      </c>
      <c r="C95" s="52" t="s">
        <v>166</v>
      </c>
      <c r="D95" s="29">
        <v>61.6</v>
      </c>
      <c r="E95" s="29">
        <v>62</v>
      </c>
      <c r="F95" s="29">
        <v>61.6</v>
      </c>
      <c r="G95" s="21">
        <f t="shared" si="2"/>
        <v>1</v>
      </c>
      <c r="H95" s="92">
        <f t="shared" si="3"/>
        <v>0.9935483870967742</v>
      </c>
      <c r="I95" s="33"/>
    </row>
    <row r="96" spans="1:9" ht="55.5" customHeight="1" hidden="1">
      <c r="A96" s="10" t="s">
        <v>19</v>
      </c>
      <c r="B96" s="50" t="s">
        <v>109</v>
      </c>
      <c r="C96" s="51"/>
      <c r="D96" s="14">
        <f>D97+D98+D99</f>
        <v>0</v>
      </c>
      <c r="E96" s="14">
        <f>E97+E98+E99</f>
        <v>0</v>
      </c>
      <c r="F96" s="14">
        <f>F97+F98+F99</f>
        <v>0</v>
      </c>
      <c r="G96" s="21" t="e">
        <f t="shared" si="2"/>
        <v>#DIV/0!</v>
      </c>
      <c r="H96" s="92" t="e">
        <f t="shared" si="3"/>
        <v>#DIV/0!</v>
      </c>
      <c r="I96" s="23"/>
    </row>
    <row r="97" spans="1:9" s="32" customFormat="1" ht="16.5" customHeight="1" hidden="1">
      <c r="A97" s="27"/>
      <c r="B97" s="53" t="s">
        <v>110</v>
      </c>
      <c r="C97" s="52" t="s">
        <v>111</v>
      </c>
      <c r="D97" s="29">
        <v>0</v>
      </c>
      <c r="E97" s="29">
        <v>0</v>
      </c>
      <c r="F97" s="29">
        <v>0</v>
      </c>
      <c r="G97" s="21" t="e">
        <f t="shared" si="2"/>
        <v>#DIV/0!</v>
      </c>
      <c r="H97" s="92" t="e">
        <f t="shared" si="3"/>
        <v>#DIV/0!</v>
      </c>
      <c r="I97" s="33"/>
    </row>
    <row r="98" spans="1:9" s="32" customFormat="1" ht="19.5" customHeight="1" hidden="1">
      <c r="A98" s="27"/>
      <c r="B98" s="53" t="s">
        <v>112</v>
      </c>
      <c r="C98" s="52" t="s">
        <v>113</v>
      </c>
      <c r="D98" s="29">
        <v>0</v>
      </c>
      <c r="E98" s="29">
        <v>0</v>
      </c>
      <c r="F98" s="29">
        <v>0</v>
      </c>
      <c r="G98" s="21" t="e">
        <f t="shared" si="2"/>
        <v>#DIV/0!</v>
      </c>
      <c r="H98" s="92" t="e">
        <f t="shared" si="3"/>
        <v>#DIV/0!</v>
      </c>
      <c r="I98" s="33"/>
    </row>
    <row r="99" spans="1:9" s="32" customFormat="1" ht="19.5" customHeight="1" hidden="1">
      <c r="A99" s="27"/>
      <c r="B99" s="53" t="s">
        <v>96</v>
      </c>
      <c r="C99" s="52" t="s">
        <v>114</v>
      </c>
      <c r="D99" s="29">
        <v>0</v>
      </c>
      <c r="E99" s="29">
        <v>0</v>
      </c>
      <c r="F99" s="29">
        <v>0</v>
      </c>
      <c r="G99" s="21" t="e">
        <f t="shared" si="2"/>
        <v>#DIV/0!</v>
      </c>
      <c r="H99" s="92" t="e">
        <f t="shared" si="3"/>
        <v>#DIV/0!</v>
      </c>
      <c r="I99" s="33"/>
    </row>
    <row r="100" spans="1:9" ht="14.25" customHeight="1">
      <c r="A100" s="16" t="s">
        <v>20</v>
      </c>
      <c r="B100" s="15" t="s">
        <v>21</v>
      </c>
      <c r="C100" s="16"/>
      <c r="D100" s="11">
        <f>D101+D103+D104+D106</f>
        <v>470782.8</v>
      </c>
      <c r="E100" s="11">
        <f>E101+E103+E104+E106</f>
        <v>372376.99999999994</v>
      </c>
      <c r="F100" s="11">
        <f>F101+F103+F104+F106</f>
        <v>469527.4</v>
      </c>
      <c r="G100" s="21">
        <f t="shared" si="2"/>
        <v>0.9973333775150665</v>
      </c>
      <c r="H100" s="92">
        <f t="shared" si="3"/>
        <v>1.2608925900364418</v>
      </c>
      <c r="I100" s="23"/>
    </row>
    <row r="101" spans="1:9" ht="21.75" customHeight="1">
      <c r="A101" s="10" t="s">
        <v>22</v>
      </c>
      <c r="B101" s="9" t="s">
        <v>93</v>
      </c>
      <c r="C101" s="10" t="s">
        <v>22</v>
      </c>
      <c r="D101" s="14">
        <v>138668.2</v>
      </c>
      <c r="E101" s="14">
        <v>108708</v>
      </c>
      <c r="F101" s="14">
        <v>138359.1</v>
      </c>
      <c r="G101" s="21">
        <f t="shared" si="2"/>
        <v>0.997770938109819</v>
      </c>
      <c r="H101" s="92">
        <f t="shared" si="3"/>
        <v>1.2727591345623137</v>
      </c>
      <c r="I101" s="23"/>
    </row>
    <row r="102" spans="1:9" s="32" customFormat="1" ht="50.25" hidden="1">
      <c r="A102" s="27"/>
      <c r="B102" s="28" t="s">
        <v>131</v>
      </c>
      <c r="C102" s="27" t="s">
        <v>146</v>
      </c>
      <c r="D102" s="29">
        <v>0</v>
      </c>
      <c r="E102" s="29">
        <v>0</v>
      </c>
      <c r="F102" s="29">
        <v>0</v>
      </c>
      <c r="G102" s="21" t="e">
        <f t="shared" si="2"/>
        <v>#DIV/0!</v>
      </c>
      <c r="H102" s="92" t="e">
        <f t="shared" si="3"/>
        <v>#DIV/0!</v>
      </c>
      <c r="I102" s="33"/>
    </row>
    <row r="103" spans="1:9" ht="16.5" customHeight="1">
      <c r="A103" s="10" t="s">
        <v>23</v>
      </c>
      <c r="B103" s="9" t="s">
        <v>94</v>
      </c>
      <c r="C103" s="10" t="s">
        <v>23</v>
      </c>
      <c r="D103" s="14">
        <v>304144.6</v>
      </c>
      <c r="E103" s="14">
        <v>238962.1</v>
      </c>
      <c r="F103" s="14">
        <v>303561.5</v>
      </c>
      <c r="G103" s="21">
        <f t="shared" si="2"/>
        <v>0.9980828198166267</v>
      </c>
      <c r="H103" s="92">
        <f t="shared" si="3"/>
        <v>1.2703332453137965</v>
      </c>
      <c r="I103" s="23"/>
    </row>
    <row r="104" spans="1:9" ht="15.75" customHeight="1">
      <c r="A104" s="10" t="s">
        <v>24</v>
      </c>
      <c r="B104" s="9" t="s">
        <v>160</v>
      </c>
      <c r="C104" s="10" t="s">
        <v>24</v>
      </c>
      <c r="D104" s="14">
        <v>3752.9</v>
      </c>
      <c r="E104" s="14">
        <v>4252.8</v>
      </c>
      <c r="F104" s="14">
        <v>3640.4</v>
      </c>
      <c r="G104" s="21">
        <f t="shared" si="2"/>
        <v>0.9700231820725306</v>
      </c>
      <c r="H104" s="92">
        <f t="shared" si="3"/>
        <v>0.8560007524454477</v>
      </c>
      <c r="I104" s="23"/>
    </row>
    <row r="105" spans="1:9" s="32" customFormat="1" ht="15" customHeight="1" hidden="1">
      <c r="A105" s="27"/>
      <c r="B105" s="28" t="s">
        <v>16</v>
      </c>
      <c r="C105" s="27"/>
      <c r="D105" s="29">
        <v>0</v>
      </c>
      <c r="E105" s="29">
        <v>0</v>
      </c>
      <c r="F105" s="29">
        <v>0</v>
      </c>
      <c r="G105" s="21" t="e">
        <f t="shared" si="2"/>
        <v>#DIV/0!</v>
      </c>
      <c r="H105" s="92" t="e">
        <f t="shared" si="3"/>
        <v>#DIV/0!</v>
      </c>
      <c r="I105" s="33"/>
    </row>
    <row r="106" spans="1:9" ht="16.5">
      <c r="A106" s="10" t="s">
        <v>25</v>
      </c>
      <c r="B106" s="9" t="s">
        <v>236</v>
      </c>
      <c r="C106" s="10" t="s">
        <v>25</v>
      </c>
      <c r="D106" s="14">
        <v>24217.1</v>
      </c>
      <c r="E106" s="14">
        <v>20454.1</v>
      </c>
      <c r="F106" s="14">
        <v>23966.4</v>
      </c>
      <c r="G106" s="21">
        <f t="shared" si="2"/>
        <v>0.9896478108444035</v>
      </c>
      <c r="H106" s="92">
        <f t="shared" si="3"/>
        <v>1.1717161840413415</v>
      </c>
      <c r="I106" s="23"/>
    </row>
    <row r="107" spans="1:9" s="32" customFormat="1" ht="16.5">
      <c r="A107" s="27"/>
      <c r="B107" s="28" t="s">
        <v>26</v>
      </c>
      <c r="C107" s="27"/>
      <c r="D107" s="29">
        <v>461.1</v>
      </c>
      <c r="E107" s="29">
        <v>490.7</v>
      </c>
      <c r="F107" s="29">
        <v>437.5</v>
      </c>
      <c r="G107" s="21">
        <f t="shared" si="2"/>
        <v>0.9488180438082845</v>
      </c>
      <c r="H107" s="92">
        <f t="shared" si="3"/>
        <v>0.891583452211127</v>
      </c>
      <c r="I107" s="33"/>
    </row>
    <row r="108" spans="1:9" ht="17.25" customHeight="1">
      <c r="A108" s="16" t="s">
        <v>27</v>
      </c>
      <c r="B108" s="15" t="s">
        <v>95</v>
      </c>
      <c r="C108" s="16"/>
      <c r="D108" s="11">
        <f>D109++D110</f>
        <v>68787</v>
      </c>
      <c r="E108" s="11">
        <f>E109++E110</f>
        <v>56610.100000000006</v>
      </c>
      <c r="F108" s="11">
        <f>F109++F110</f>
        <v>68487.7</v>
      </c>
      <c r="G108" s="21">
        <f aca="true" t="shared" si="5" ref="G108:G136">F108/D108</f>
        <v>0.9956488871443732</v>
      </c>
      <c r="H108" s="92">
        <f t="shared" si="3"/>
        <v>1.2098141497718604</v>
      </c>
      <c r="I108" s="23"/>
    </row>
    <row r="109" spans="1:9" ht="16.5">
      <c r="A109" s="10" t="s">
        <v>28</v>
      </c>
      <c r="B109" s="9" t="s">
        <v>29</v>
      </c>
      <c r="C109" s="10" t="s">
        <v>28</v>
      </c>
      <c r="D109" s="14">
        <v>65124.4</v>
      </c>
      <c r="E109" s="14">
        <v>53816.8</v>
      </c>
      <c r="F109" s="14">
        <v>65001.2</v>
      </c>
      <c r="G109" s="21">
        <f t="shared" si="5"/>
        <v>0.9981082359300046</v>
      </c>
      <c r="H109" s="92">
        <f t="shared" si="3"/>
        <v>1.207823579254062</v>
      </c>
      <c r="I109" s="23"/>
    </row>
    <row r="110" spans="1:9" ht="16.5">
      <c r="A110" s="10" t="s">
        <v>30</v>
      </c>
      <c r="B110" s="9" t="s">
        <v>70</v>
      </c>
      <c r="C110" s="10" t="s">
        <v>30</v>
      </c>
      <c r="D110" s="14">
        <v>3662.6</v>
      </c>
      <c r="E110" s="14">
        <v>2793.3</v>
      </c>
      <c r="F110" s="14">
        <v>3486.5</v>
      </c>
      <c r="G110" s="21">
        <f t="shared" si="5"/>
        <v>0.9519194015180473</v>
      </c>
      <c r="H110" s="92">
        <f t="shared" si="3"/>
        <v>1.2481652525686464</v>
      </c>
      <c r="I110" s="23"/>
    </row>
    <row r="111" spans="1:9" s="32" customFormat="1" ht="16.5" hidden="1">
      <c r="A111" s="27"/>
      <c r="B111" s="28" t="s">
        <v>16</v>
      </c>
      <c r="C111" s="27"/>
      <c r="D111" s="29">
        <v>0</v>
      </c>
      <c r="E111" s="29">
        <v>0</v>
      </c>
      <c r="F111" s="29">
        <v>0</v>
      </c>
      <c r="G111" s="21" t="e">
        <f t="shared" si="5"/>
        <v>#DIV/0!</v>
      </c>
      <c r="H111" s="92" t="e">
        <f aca="true" t="shared" si="6" ref="H111:H136">F111/E111</f>
        <v>#DIV/0!</v>
      </c>
      <c r="I111" s="33"/>
    </row>
    <row r="112" spans="1:9" ht="23.25" customHeight="1">
      <c r="A112" s="54" t="s">
        <v>31</v>
      </c>
      <c r="B112" s="55" t="s">
        <v>32</v>
      </c>
      <c r="C112" s="54"/>
      <c r="D112" s="11">
        <f>D113+D115+D118+D119+D122+D120+D121+D114+D116+D117</f>
        <v>20503.6</v>
      </c>
      <c r="E112" s="11">
        <f>E113+E115+E118+E119+E122+E120+E121+E114+E116+E117</f>
        <v>16041.2</v>
      </c>
      <c r="F112" s="11">
        <f>F113+F115+F118+F119+F122+F120+F121+F114+F116+F117</f>
        <v>20085.9</v>
      </c>
      <c r="G112" s="21">
        <f t="shared" si="5"/>
        <v>0.9796279677715134</v>
      </c>
      <c r="H112" s="92">
        <f t="shared" si="6"/>
        <v>1.2521444779692292</v>
      </c>
      <c r="I112" s="23"/>
    </row>
    <row r="113" spans="1:9" ht="30" customHeight="1">
      <c r="A113" s="38" t="s">
        <v>33</v>
      </c>
      <c r="B113" s="56" t="s">
        <v>132</v>
      </c>
      <c r="C113" s="38" t="s">
        <v>33</v>
      </c>
      <c r="D113" s="14">
        <v>1383</v>
      </c>
      <c r="E113" s="14">
        <v>1063.6</v>
      </c>
      <c r="F113" s="14">
        <v>1223.2</v>
      </c>
      <c r="G113" s="21">
        <f t="shared" si="5"/>
        <v>0.8844540853217643</v>
      </c>
      <c r="H113" s="92">
        <f t="shared" si="6"/>
        <v>1.150056412185032</v>
      </c>
      <c r="I113" s="23"/>
    </row>
    <row r="114" spans="1:9" ht="44.25" customHeight="1">
      <c r="A114" s="38" t="s">
        <v>34</v>
      </c>
      <c r="B114" s="56" t="s">
        <v>185</v>
      </c>
      <c r="C114" s="38" t="s">
        <v>186</v>
      </c>
      <c r="D114" s="14">
        <v>12673.3</v>
      </c>
      <c r="E114" s="14">
        <v>11035.2</v>
      </c>
      <c r="F114" s="14">
        <v>12671.2</v>
      </c>
      <c r="G114" s="21">
        <f t="shared" si="5"/>
        <v>0.9998342973022024</v>
      </c>
      <c r="H114" s="92">
        <f t="shared" si="6"/>
        <v>1.1482528635638682</v>
      </c>
      <c r="I114" s="23"/>
    </row>
    <row r="115" spans="1:9" ht="36" customHeight="1" hidden="1">
      <c r="A115" s="38" t="s">
        <v>34</v>
      </c>
      <c r="B115" s="56" t="s">
        <v>115</v>
      </c>
      <c r="C115" s="38" t="s">
        <v>133</v>
      </c>
      <c r="D115" s="14">
        <v>0</v>
      </c>
      <c r="E115" s="14">
        <v>0</v>
      </c>
      <c r="F115" s="14">
        <v>0</v>
      </c>
      <c r="G115" s="21" t="e">
        <f t="shared" si="5"/>
        <v>#DIV/0!</v>
      </c>
      <c r="H115" s="92" t="e">
        <f t="shared" si="6"/>
        <v>#DIV/0!</v>
      </c>
      <c r="I115" s="23"/>
    </row>
    <row r="116" spans="1:9" ht="48" customHeight="1">
      <c r="A116" s="38" t="s">
        <v>34</v>
      </c>
      <c r="B116" s="56" t="s">
        <v>202</v>
      </c>
      <c r="C116" s="38" t="s">
        <v>201</v>
      </c>
      <c r="D116" s="14">
        <v>157.8</v>
      </c>
      <c r="E116" s="14">
        <v>157.8</v>
      </c>
      <c r="F116" s="14">
        <v>73.7</v>
      </c>
      <c r="G116" s="21">
        <f t="shared" si="5"/>
        <v>0.4670468948035488</v>
      </c>
      <c r="H116" s="92">
        <f t="shared" si="6"/>
        <v>0.4670468948035488</v>
      </c>
      <c r="I116" s="23"/>
    </row>
    <row r="117" spans="1:9" ht="45" customHeight="1">
      <c r="A117" s="38" t="s">
        <v>34</v>
      </c>
      <c r="B117" s="56" t="s">
        <v>204</v>
      </c>
      <c r="C117" s="38" t="s">
        <v>203</v>
      </c>
      <c r="D117" s="14">
        <v>60</v>
      </c>
      <c r="E117" s="14">
        <v>85</v>
      </c>
      <c r="F117" s="14">
        <v>60</v>
      </c>
      <c r="G117" s="21">
        <f t="shared" si="5"/>
        <v>1</v>
      </c>
      <c r="H117" s="92">
        <f t="shared" si="6"/>
        <v>0.7058823529411765</v>
      </c>
      <c r="I117" s="23"/>
    </row>
    <row r="118" spans="1:9" ht="36" customHeight="1">
      <c r="A118" s="10" t="s">
        <v>34</v>
      </c>
      <c r="B118" s="9" t="s">
        <v>145</v>
      </c>
      <c r="C118" s="10" t="s">
        <v>205</v>
      </c>
      <c r="D118" s="14">
        <v>260.5</v>
      </c>
      <c r="E118" s="14">
        <v>260.5</v>
      </c>
      <c r="F118" s="14">
        <v>89.6</v>
      </c>
      <c r="G118" s="21">
        <f t="shared" si="5"/>
        <v>0.34395393474088287</v>
      </c>
      <c r="H118" s="92">
        <f t="shared" si="6"/>
        <v>0.34395393474088287</v>
      </c>
      <c r="I118" s="23"/>
    </row>
    <row r="119" spans="1:9" ht="35.25" customHeight="1" hidden="1">
      <c r="A119" s="10" t="s">
        <v>34</v>
      </c>
      <c r="B119" s="9" t="s">
        <v>116</v>
      </c>
      <c r="C119" s="10" t="s">
        <v>117</v>
      </c>
      <c r="D119" s="14">
        <v>0</v>
      </c>
      <c r="E119" s="14">
        <v>0</v>
      </c>
      <c r="F119" s="14">
        <v>0</v>
      </c>
      <c r="G119" s="21" t="e">
        <f t="shared" si="5"/>
        <v>#DIV/0!</v>
      </c>
      <c r="H119" s="92" t="e">
        <f t="shared" si="6"/>
        <v>#DIV/0!</v>
      </c>
      <c r="I119" s="23"/>
    </row>
    <row r="120" spans="1:9" ht="30.75" customHeight="1" hidden="1">
      <c r="A120" s="10" t="s">
        <v>34</v>
      </c>
      <c r="B120" s="9" t="s">
        <v>147</v>
      </c>
      <c r="C120" s="10" t="s">
        <v>148</v>
      </c>
      <c r="D120" s="14">
        <v>0</v>
      </c>
      <c r="E120" s="14">
        <v>0</v>
      </c>
      <c r="F120" s="14">
        <v>0</v>
      </c>
      <c r="G120" s="21" t="e">
        <f t="shared" si="5"/>
        <v>#DIV/0!</v>
      </c>
      <c r="H120" s="92" t="e">
        <f t="shared" si="6"/>
        <v>#DIV/0!</v>
      </c>
      <c r="I120" s="23"/>
    </row>
    <row r="121" spans="1:9" ht="44.25" customHeight="1" hidden="1">
      <c r="A121" s="10" t="s">
        <v>34</v>
      </c>
      <c r="B121" s="9" t="s">
        <v>150</v>
      </c>
      <c r="C121" s="10" t="s">
        <v>149</v>
      </c>
      <c r="D121" s="14">
        <v>0</v>
      </c>
      <c r="E121" s="14">
        <v>0</v>
      </c>
      <c r="F121" s="14">
        <v>0</v>
      </c>
      <c r="G121" s="21" t="e">
        <f t="shared" si="5"/>
        <v>#DIV/0!</v>
      </c>
      <c r="H121" s="92" t="e">
        <f t="shared" si="6"/>
        <v>#DIV/0!</v>
      </c>
      <c r="I121" s="23"/>
    </row>
    <row r="122" spans="1:9" ht="36" customHeight="1">
      <c r="A122" s="10" t="s">
        <v>35</v>
      </c>
      <c r="B122" s="9" t="s">
        <v>237</v>
      </c>
      <c r="C122" s="10" t="s">
        <v>187</v>
      </c>
      <c r="D122" s="14">
        <v>5969</v>
      </c>
      <c r="E122" s="14">
        <v>3439.1</v>
      </c>
      <c r="F122" s="14">
        <v>5968.2</v>
      </c>
      <c r="G122" s="21">
        <f t="shared" si="5"/>
        <v>0.9998659742000334</v>
      </c>
      <c r="H122" s="92">
        <f t="shared" si="6"/>
        <v>1.7353958884591898</v>
      </c>
      <c r="I122" s="23"/>
    </row>
    <row r="123" spans="1:9" ht="26.25" customHeight="1">
      <c r="A123" s="16" t="s">
        <v>36</v>
      </c>
      <c r="B123" s="15" t="s">
        <v>76</v>
      </c>
      <c r="C123" s="16"/>
      <c r="D123" s="11">
        <f>D124+D125</f>
        <v>726</v>
      </c>
      <c r="E123" s="11">
        <f>E124+E125</f>
        <v>501.7</v>
      </c>
      <c r="F123" s="11">
        <f>F124+F125</f>
        <v>706.1</v>
      </c>
      <c r="G123" s="21">
        <f t="shared" si="5"/>
        <v>0.9725895316804408</v>
      </c>
      <c r="H123" s="92">
        <f t="shared" si="6"/>
        <v>1.4074147897149691</v>
      </c>
      <c r="I123" s="23"/>
    </row>
    <row r="124" spans="1:9" ht="23.25" customHeight="1" hidden="1">
      <c r="A124" s="10" t="s">
        <v>37</v>
      </c>
      <c r="B124" s="9" t="s">
        <v>77</v>
      </c>
      <c r="C124" s="10" t="s">
        <v>37</v>
      </c>
      <c r="D124" s="14">
        <v>0</v>
      </c>
      <c r="E124" s="14">
        <v>0</v>
      </c>
      <c r="F124" s="14">
        <v>0</v>
      </c>
      <c r="G124" s="21" t="e">
        <f t="shared" si="5"/>
        <v>#DIV/0!</v>
      </c>
      <c r="H124" s="92" t="e">
        <f t="shared" si="6"/>
        <v>#DIV/0!</v>
      </c>
      <c r="I124" s="23"/>
    </row>
    <row r="125" spans="1:9" ht="26.25" customHeight="1">
      <c r="A125" s="10" t="s">
        <v>78</v>
      </c>
      <c r="B125" s="9" t="s">
        <v>79</v>
      </c>
      <c r="C125" s="10" t="s">
        <v>78</v>
      </c>
      <c r="D125" s="14">
        <v>726</v>
      </c>
      <c r="E125" s="14">
        <v>501.7</v>
      </c>
      <c r="F125" s="14">
        <v>706.1</v>
      </c>
      <c r="G125" s="21">
        <f t="shared" si="5"/>
        <v>0.9725895316804408</v>
      </c>
      <c r="H125" s="92">
        <f t="shared" si="6"/>
        <v>1.4074147897149691</v>
      </c>
      <c r="I125" s="23"/>
    </row>
    <row r="126" spans="1:9" ht="26.25" customHeight="1" hidden="1">
      <c r="A126" s="10"/>
      <c r="B126" s="28" t="s">
        <v>16</v>
      </c>
      <c r="C126" s="10"/>
      <c r="D126" s="14">
        <v>0</v>
      </c>
      <c r="E126" s="14">
        <v>0</v>
      </c>
      <c r="F126" s="14">
        <v>0</v>
      </c>
      <c r="G126" s="21" t="e">
        <f t="shared" si="5"/>
        <v>#DIV/0!</v>
      </c>
      <c r="H126" s="92" t="e">
        <f t="shared" si="6"/>
        <v>#DIV/0!</v>
      </c>
      <c r="I126" s="23"/>
    </row>
    <row r="127" spans="1:9" ht="27" customHeight="1">
      <c r="A127" s="16" t="s">
        <v>80</v>
      </c>
      <c r="B127" s="15" t="s">
        <v>81</v>
      </c>
      <c r="C127" s="16"/>
      <c r="D127" s="11">
        <f>D128</f>
        <v>674.5</v>
      </c>
      <c r="E127" s="11">
        <f>E128</f>
        <v>478.6</v>
      </c>
      <c r="F127" s="11">
        <f>F128</f>
        <v>674.5</v>
      </c>
      <c r="G127" s="21">
        <f t="shared" si="5"/>
        <v>1</v>
      </c>
      <c r="H127" s="92">
        <f t="shared" si="6"/>
        <v>1.4093188466360216</v>
      </c>
      <c r="I127" s="23"/>
    </row>
    <row r="128" spans="1:9" ht="17.25" customHeight="1">
      <c r="A128" s="10" t="s">
        <v>82</v>
      </c>
      <c r="B128" s="9" t="s">
        <v>83</v>
      </c>
      <c r="C128" s="10" t="s">
        <v>82</v>
      </c>
      <c r="D128" s="14">
        <v>674.5</v>
      </c>
      <c r="E128" s="14">
        <v>478.6</v>
      </c>
      <c r="F128" s="14">
        <v>674.5</v>
      </c>
      <c r="G128" s="21">
        <f t="shared" si="5"/>
        <v>1</v>
      </c>
      <c r="H128" s="92">
        <f t="shared" si="6"/>
        <v>1.4093188466360216</v>
      </c>
      <c r="I128" s="23"/>
    </row>
    <row r="129" spans="1:9" ht="39.75" customHeight="1">
      <c r="A129" s="16" t="s">
        <v>84</v>
      </c>
      <c r="B129" s="15" t="s">
        <v>85</v>
      </c>
      <c r="C129" s="16"/>
      <c r="D129" s="11">
        <f>D130</f>
        <v>1018.3</v>
      </c>
      <c r="E129" s="11">
        <f>E130</f>
        <v>1084</v>
      </c>
      <c r="F129" s="11">
        <f>F130</f>
        <v>1018.3</v>
      </c>
      <c r="G129" s="21">
        <f t="shared" si="5"/>
        <v>1</v>
      </c>
      <c r="H129" s="92">
        <f t="shared" si="6"/>
        <v>0.9393911439114391</v>
      </c>
      <c r="I129" s="23"/>
    </row>
    <row r="130" spans="1:9" ht="33.75" customHeight="1">
      <c r="A130" s="10" t="s">
        <v>86</v>
      </c>
      <c r="B130" s="9" t="s">
        <v>118</v>
      </c>
      <c r="C130" s="10" t="s">
        <v>86</v>
      </c>
      <c r="D130" s="14">
        <v>1018.3</v>
      </c>
      <c r="E130" s="14">
        <v>1084</v>
      </c>
      <c r="F130" s="14">
        <v>1018.3</v>
      </c>
      <c r="G130" s="21">
        <f t="shared" si="5"/>
        <v>1</v>
      </c>
      <c r="H130" s="92">
        <f t="shared" si="6"/>
        <v>0.9393911439114391</v>
      </c>
      <c r="I130" s="23"/>
    </row>
    <row r="131" spans="1:9" ht="26.25" customHeight="1">
      <c r="A131" s="16" t="s">
        <v>87</v>
      </c>
      <c r="B131" s="15" t="s">
        <v>90</v>
      </c>
      <c r="C131" s="16"/>
      <c r="D131" s="11">
        <f>D132+D134+D133</f>
        <v>2480.5</v>
      </c>
      <c r="E131" s="11">
        <f>E132+E134+E133</f>
        <v>3848.1000000000004</v>
      </c>
      <c r="F131" s="11">
        <f>F132+F134+F133</f>
        <v>2480.5</v>
      </c>
      <c r="G131" s="21">
        <f t="shared" si="5"/>
        <v>1</v>
      </c>
      <c r="H131" s="92">
        <f t="shared" si="6"/>
        <v>0.6446038304617863</v>
      </c>
      <c r="I131" s="23"/>
    </row>
    <row r="132" spans="1:9" ht="73.5" customHeight="1">
      <c r="A132" s="10" t="s">
        <v>88</v>
      </c>
      <c r="B132" s="9" t="s">
        <v>188</v>
      </c>
      <c r="C132" s="10" t="s">
        <v>189</v>
      </c>
      <c r="D132" s="14">
        <v>2278.6</v>
      </c>
      <c r="E132" s="14">
        <v>1708.9</v>
      </c>
      <c r="F132" s="14">
        <v>2278.6</v>
      </c>
      <c r="G132" s="21">
        <f t="shared" si="5"/>
        <v>1</v>
      </c>
      <c r="H132" s="92">
        <f t="shared" si="6"/>
        <v>1.3333723447831938</v>
      </c>
      <c r="I132" s="23"/>
    </row>
    <row r="133" spans="1:9" ht="40.5" customHeight="1">
      <c r="A133" s="10" t="s">
        <v>88</v>
      </c>
      <c r="B133" s="9" t="s">
        <v>190</v>
      </c>
      <c r="C133" s="10" t="s">
        <v>191</v>
      </c>
      <c r="D133" s="14">
        <v>201.9</v>
      </c>
      <c r="E133" s="14">
        <v>1367.3</v>
      </c>
      <c r="F133" s="14">
        <v>201.9</v>
      </c>
      <c r="G133" s="21">
        <f t="shared" si="5"/>
        <v>1</v>
      </c>
      <c r="H133" s="92">
        <f t="shared" si="6"/>
        <v>0.14766327799312515</v>
      </c>
      <c r="I133" s="23"/>
    </row>
    <row r="134" spans="1:9" ht="42" customHeight="1" hidden="1">
      <c r="A134" s="10" t="s">
        <v>89</v>
      </c>
      <c r="B134" s="9" t="s">
        <v>134</v>
      </c>
      <c r="C134" s="10" t="s">
        <v>192</v>
      </c>
      <c r="D134" s="14">
        <v>0</v>
      </c>
      <c r="E134" s="14">
        <v>771.9</v>
      </c>
      <c r="F134" s="14">
        <v>0</v>
      </c>
      <c r="G134" s="21" t="e">
        <f t="shared" si="5"/>
        <v>#DIV/0!</v>
      </c>
      <c r="H134" s="92">
        <f t="shared" si="6"/>
        <v>0</v>
      </c>
      <c r="I134" s="23"/>
    </row>
    <row r="135" spans="1:9" ht="26.25" customHeight="1">
      <c r="A135" s="54"/>
      <c r="B135" s="55" t="s">
        <v>38</v>
      </c>
      <c r="C135" s="54"/>
      <c r="D135" s="11">
        <f>D43+D62+D64+D69+D85+D100+D108+D112+D123+D127+D129+D131</f>
        <v>660538.4</v>
      </c>
      <c r="E135" s="11">
        <f>E43+E62+E64+E69+E85+E100+E108+E112+E123+E127+E129+E131</f>
        <v>536253.8999999998</v>
      </c>
      <c r="F135" s="11">
        <f>F43+F62+F64+F69+F85+F100+F108+F112+F123+F127+F129+F131</f>
        <v>641166.9</v>
      </c>
      <c r="G135" s="21">
        <f t="shared" si="5"/>
        <v>0.9706731660112418</v>
      </c>
      <c r="H135" s="91">
        <f t="shared" si="6"/>
        <v>1.1956405352017025</v>
      </c>
      <c r="I135" s="23"/>
    </row>
    <row r="136" spans="1:9" ht="19.5" customHeight="1">
      <c r="A136" s="8"/>
      <c r="B136" s="9" t="s">
        <v>53</v>
      </c>
      <c r="C136" s="10"/>
      <c r="D136" s="57">
        <f>D131+D63</f>
        <v>2480.5</v>
      </c>
      <c r="E136" s="57">
        <f>E131+E63</f>
        <v>3848.1000000000004</v>
      </c>
      <c r="F136" s="57">
        <f>F131+F63</f>
        <v>2480.5</v>
      </c>
      <c r="G136" s="21">
        <f t="shared" si="5"/>
        <v>1</v>
      </c>
      <c r="H136" s="92">
        <f t="shared" si="6"/>
        <v>0.6446038304617863</v>
      </c>
      <c r="I136" s="23"/>
    </row>
    <row r="137" spans="4:7" ht="16.5">
      <c r="D137" s="58"/>
      <c r="E137" s="58"/>
      <c r="F137" s="58"/>
      <c r="G137" s="93"/>
    </row>
    <row r="138" spans="4:7" ht="16.5">
      <c r="D138" s="58"/>
      <c r="E138" s="58"/>
      <c r="F138" s="58"/>
      <c r="G138" s="93"/>
    </row>
    <row r="139" spans="2:7" ht="16.5">
      <c r="B139" s="1" t="s">
        <v>63</v>
      </c>
      <c r="D139" s="58"/>
      <c r="E139" s="58"/>
      <c r="F139" s="58">
        <v>2546.5</v>
      </c>
      <c r="G139" s="93"/>
    </row>
    <row r="140" spans="4:7" ht="16.5">
      <c r="D140" s="58"/>
      <c r="E140" s="58"/>
      <c r="F140" s="58"/>
      <c r="G140" s="93"/>
    </row>
    <row r="141" spans="2:7" ht="16.5">
      <c r="B141" s="1" t="s">
        <v>54</v>
      </c>
      <c r="D141" s="58"/>
      <c r="E141" s="58"/>
      <c r="F141" s="58"/>
      <c r="G141" s="93"/>
    </row>
    <row r="142" spans="2:9" ht="16.5">
      <c r="B142" s="1" t="s">
        <v>55</v>
      </c>
      <c r="D142" s="58"/>
      <c r="E142" s="58"/>
      <c r="F142" s="58">
        <v>9600</v>
      </c>
      <c r="G142" s="93"/>
      <c r="H142" s="59"/>
      <c r="I142" s="60"/>
    </row>
    <row r="143" spans="4:7" ht="16.5">
      <c r="D143" s="58"/>
      <c r="E143" s="58"/>
      <c r="F143" s="58"/>
      <c r="G143" s="93"/>
    </row>
    <row r="144" spans="2:7" ht="16.5">
      <c r="B144" s="1" t="s">
        <v>56</v>
      </c>
      <c r="D144" s="58"/>
      <c r="E144" s="58"/>
      <c r="F144" s="58"/>
      <c r="G144" s="93"/>
    </row>
    <row r="145" spans="2:9" ht="16.5">
      <c r="B145" s="1" t="s">
        <v>57</v>
      </c>
      <c r="D145" s="58"/>
      <c r="E145" s="58"/>
      <c r="F145" s="58">
        <v>10000</v>
      </c>
      <c r="G145" s="93"/>
      <c r="H145" s="59"/>
      <c r="I145" s="60"/>
    </row>
    <row r="146" spans="4:7" ht="16.5">
      <c r="D146" s="58"/>
      <c r="E146" s="58"/>
      <c r="F146" s="58"/>
      <c r="G146" s="93"/>
    </row>
    <row r="147" spans="2:7" ht="16.5">
      <c r="B147" s="1" t="s">
        <v>58</v>
      </c>
      <c r="D147" s="58"/>
      <c r="E147" s="58"/>
      <c r="F147" s="58"/>
      <c r="G147" s="93"/>
    </row>
    <row r="148" spans="2:7" ht="16.5">
      <c r="B148" s="1" t="s">
        <v>59</v>
      </c>
      <c r="D148" s="58"/>
      <c r="E148" s="58"/>
      <c r="F148" s="58">
        <v>6075</v>
      </c>
      <c r="G148" s="93"/>
    </row>
    <row r="149" spans="4:7" ht="16.5">
      <c r="D149" s="58"/>
      <c r="E149" s="58"/>
      <c r="F149" s="58"/>
      <c r="G149" s="93"/>
    </row>
    <row r="150" spans="2:7" ht="16.5">
      <c r="B150" s="1" t="s">
        <v>60</v>
      </c>
      <c r="D150" s="58"/>
      <c r="E150" s="58"/>
      <c r="F150" s="58"/>
      <c r="G150" s="93"/>
    </row>
    <row r="151" spans="2:8" ht="16.5">
      <c r="B151" s="1" t="s">
        <v>61</v>
      </c>
      <c r="D151" s="58"/>
      <c r="E151" s="58"/>
      <c r="F151" s="58">
        <v>10000</v>
      </c>
      <c r="G151" s="93"/>
      <c r="H151" s="61"/>
    </row>
    <row r="152" spans="4:7" ht="16.5">
      <c r="D152" s="58"/>
      <c r="E152" s="58"/>
      <c r="F152" s="58"/>
      <c r="G152" s="93"/>
    </row>
    <row r="153" spans="4:7" ht="16.5">
      <c r="D153" s="58"/>
      <c r="E153" s="58"/>
      <c r="F153" s="58"/>
      <c r="G153" s="93"/>
    </row>
    <row r="154" spans="2:9" ht="16.5">
      <c r="B154" s="1" t="s">
        <v>62</v>
      </c>
      <c r="D154" s="58"/>
      <c r="E154" s="58"/>
      <c r="F154" s="58">
        <f>F139+F37+F142+F145-F135-F148-F151</f>
        <v>3010.29999999993</v>
      </c>
      <c r="G154" s="93"/>
      <c r="H154" s="62"/>
      <c r="I154" s="63"/>
    </row>
    <row r="155" spans="4:7" ht="16.5">
      <c r="D155" s="58"/>
      <c r="E155" s="58"/>
      <c r="F155" s="58"/>
      <c r="G155" s="93"/>
    </row>
    <row r="156" spans="4:7" ht="16.5" hidden="1">
      <c r="D156" s="58"/>
      <c r="E156" s="58"/>
      <c r="F156" s="58"/>
      <c r="G156" s="93"/>
    </row>
    <row r="157" spans="2:7" ht="16.5" hidden="1">
      <c r="B157" s="1" t="s">
        <v>64</v>
      </c>
      <c r="D157" s="58"/>
      <c r="E157" s="58"/>
      <c r="F157" s="58"/>
      <c r="G157" s="93"/>
    </row>
    <row r="158" spans="2:7" ht="16.5" hidden="1">
      <c r="B158" s="1" t="s">
        <v>65</v>
      </c>
      <c r="D158" s="58"/>
      <c r="E158" s="58"/>
      <c r="F158" s="58"/>
      <c r="G158" s="93"/>
    </row>
    <row r="159" spans="2:7" ht="16.5" hidden="1">
      <c r="B159" s="1" t="s">
        <v>66</v>
      </c>
      <c r="D159" s="58"/>
      <c r="E159" s="58"/>
      <c r="F159" s="58"/>
      <c r="G159" s="93"/>
    </row>
    <row r="161" ht="16.5">
      <c r="B161" s="69" t="s">
        <v>240</v>
      </c>
    </row>
    <row r="162" spans="2:6" ht="16.5">
      <c r="B162" s="69" t="s">
        <v>241</v>
      </c>
      <c r="F162" s="87" t="s">
        <v>242</v>
      </c>
    </row>
  </sheetData>
  <sheetProtection/>
  <mergeCells count="22">
    <mergeCell ref="G3:G4"/>
    <mergeCell ref="A39:H39"/>
    <mergeCell ref="B40:B41"/>
    <mergeCell ref="D40:D41"/>
    <mergeCell ref="G40:G41"/>
    <mergeCell ref="B3:B4"/>
    <mergeCell ref="D3:D4"/>
    <mergeCell ref="C40:C41"/>
    <mergeCell ref="F3:F4"/>
    <mergeCell ref="E3:E4"/>
    <mergeCell ref="E40:E41"/>
    <mergeCell ref="C3:C4"/>
    <mergeCell ref="A3:A4"/>
    <mergeCell ref="D1:G1"/>
    <mergeCell ref="L46:N47"/>
    <mergeCell ref="F40:F41"/>
    <mergeCell ref="J46:K46"/>
    <mergeCell ref="H3:H4"/>
    <mergeCell ref="J47:K47"/>
    <mergeCell ref="A2:H2"/>
    <mergeCell ref="A40:A41"/>
    <mergeCell ref="H40:H41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2017-03-10T04:36:19Z</cp:lastPrinted>
  <dcterms:created xsi:type="dcterms:W3CDTF">1996-10-08T23:32:33Z</dcterms:created>
  <dcterms:modified xsi:type="dcterms:W3CDTF">2017-03-10T04:36:21Z</dcterms:modified>
  <cp:category/>
  <cp:version/>
  <cp:contentType/>
  <cp:contentStatus/>
</cp:coreProperties>
</file>