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C72" i="1"/>
  <c r="I10"/>
  <c r="I11"/>
  <c r="I12"/>
  <c r="I13"/>
  <c r="I14"/>
  <c r="I15"/>
  <c r="I16"/>
  <c r="I17"/>
  <c r="I18"/>
  <c r="I19"/>
  <c r="I21"/>
  <c r="I22"/>
  <c r="G10"/>
  <c r="G11"/>
  <c r="G12"/>
  <c r="G13"/>
  <c r="G14"/>
  <c r="G15"/>
  <c r="G17"/>
  <c r="G18"/>
  <c r="G21"/>
  <c r="I26"/>
  <c r="I27"/>
  <c r="I28"/>
  <c r="I29"/>
  <c r="I31"/>
  <c r="I37"/>
  <c r="I38"/>
  <c r="I39"/>
  <c r="I41"/>
  <c r="I44"/>
  <c r="I45"/>
  <c r="I46"/>
  <c r="I48"/>
  <c r="I49"/>
  <c r="I51"/>
  <c r="I52"/>
  <c r="I54"/>
  <c r="I55"/>
  <c r="I56"/>
  <c r="I58"/>
  <c r="I59"/>
  <c r="I61"/>
  <c r="I65"/>
  <c r="G26"/>
  <c r="G27"/>
  <c r="G28"/>
  <c r="G29"/>
  <c r="G30"/>
  <c r="G31"/>
  <c r="G33"/>
  <c r="G35"/>
  <c r="G36"/>
  <c r="G37"/>
  <c r="G38"/>
  <c r="G39"/>
  <c r="G41"/>
  <c r="G42"/>
  <c r="G44"/>
  <c r="G45"/>
  <c r="G46"/>
  <c r="G47"/>
  <c r="G48"/>
  <c r="G49"/>
  <c r="G51"/>
  <c r="G52"/>
  <c r="G54"/>
  <c r="G55"/>
  <c r="G56"/>
  <c r="G59"/>
  <c r="G61"/>
  <c r="G63"/>
  <c r="G65"/>
  <c r="H20"/>
  <c r="D72"/>
  <c r="E72"/>
  <c r="F72"/>
  <c r="F64"/>
  <c r="F62"/>
  <c r="F60"/>
  <c r="F57"/>
  <c r="F53"/>
  <c r="F50"/>
  <c r="F43"/>
  <c r="F40"/>
  <c r="F34"/>
  <c r="F32"/>
  <c r="F25"/>
  <c r="F66" l="1"/>
  <c r="F20"/>
  <c r="I20" s="1"/>
  <c r="F9"/>
  <c r="D9"/>
  <c r="F23" l="1"/>
  <c r="E28"/>
  <c r="H9"/>
  <c r="I9" s="1"/>
  <c r="F67" l="1"/>
  <c r="H34"/>
  <c r="I34" s="1"/>
  <c r="E35"/>
  <c r="E36"/>
  <c r="E37"/>
  <c r="E38"/>
  <c r="D34"/>
  <c r="C34"/>
  <c r="G34" s="1"/>
  <c r="E47"/>
  <c r="H57"/>
  <c r="I57" s="1"/>
  <c r="D57"/>
  <c r="C57"/>
  <c r="G57" s="1"/>
  <c r="E58"/>
  <c r="E59"/>
  <c r="E26"/>
  <c r="E27"/>
  <c r="E29"/>
  <c r="E30"/>
  <c r="E31"/>
  <c r="E33"/>
  <c r="E39"/>
  <c r="E41"/>
  <c r="E42"/>
  <c r="E44"/>
  <c r="E45"/>
  <c r="E46"/>
  <c r="E48"/>
  <c r="E49"/>
  <c r="E51"/>
  <c r="E52"/>
  <c r="E54"/>
  <c r="E55"/>
  <c r="E56"/>
  <c r="E61"/>
  <c r="E63"/>
  <c r="E65"/>
  <c r="D32"/>
  <c r="H32"/>
  <c r="C32"/>
  <c r="G32" s="1"/>
  <c r="E34" l="1"/>
  <c r="E57"/>
  <c r="E32"/>
  <c r="H72" l="1"/>
  <c r="H64"/>
  <c r="I64" s="1"/>
  <c r="H62"/>
  <c r="H60"/>
  <c r="I60" s="1"/>
  <c r="H53"/>
  <c r="I53" s="1"/>
  <c r="H50"/>
  <c r="I50" s="1"/>
  <c r="H43"/>
  <c r="I43" s="1"/>
  <c r="H40"/>
  <c r="I40" s="1"/>
  <c r="H25"/>
  <c r="I25" s="1"/>
  <c r="D64"/>
  <c r="C64"/>
  <c r="G64" s="1"/>
  <c r="D60"/>
  <c r="C60"/>
  <c r="G60" s="1"/>
  <c r="E64" l="1"/>
  <c r="E60"/>
  <c r="H66"/>
  <c r="I66" s="1"/>
  <c r="H23"/>
  <c r="I23" s="1"/>
  <c r="C20"/>
  <c r="G20" s="1"/>
  <c r="D25"/>
  <c r="C25"/>
  <c r="G25" s="1"/>
  <c r="H67" l="1"/>
  <c r="E21"/>
  <c r="C9" l="1"/>
  <c r="G9" s="1"/>
  <c r="D62"/>
  <c r="C62"/>
  <c r="G62" s="1"/>
  <c r="D53"/>
  <c r="C53"/>
  <c r="G53" s="1"/>
  <c r="D50"/>
  <c r="C50"/>
  <c r="G50" s="1"/>
  <c r="D43"/>
  <c r="C43"/>
  <c r="G43" s="1"/>
  <c r="D40"/>
  <c r="C40"/>
  <c r="G40" s="1"/>
  <c r="D20"/>
  <c r="C66" l="1"/>
  <c r="G66" s="1"/>
  <c r="E43"/>
  <c r="E50"/>
  <c r="E53"/>
  <c r="E62"/>
  <c r="D66"/>
  <c r="E40"/>
  <c r="E20"/>
  <c r="E25"/>
  <c r="D23"/>
  <c r="C23"/>
  <c r="G23" s="1"/>
  <c r="D67" l="1"/>
  <c r="E66"/>
  <c r="E23"/>
  <c r="C67"/>
  <c r="E9"/>
</calcChain>
</file>

<file path=xl/sharedStrings.xml><?xml version="1.0" encoding="utf-8"?>
<sst xmlns="http://schemas.openxmlformats.org/spreadsheetml/2006/main" count="150" uniqueCount="134">
  <si>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</si>
  <si>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</si>
  <si>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</si>
  <si>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</si>
  <si>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</si>
  <si>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</si>
  <si>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</si>
  <si>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</si>
  <si>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</si>
  <si>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</si>
  <si>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</si>
  <si>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</si>
  <si>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</si>
  <si>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</si>
  <si>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</si>
  <si>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</si>
  <si>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</si>
  <si>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</si>
  <si>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</si>
  <si>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</si>
  <si>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</si>
  <si>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</si>
  <si>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</si>
  <si>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</si>
  <si>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</si>
  <si>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</si>
  <si>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</si>
  <si>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</si>
  <si>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</si>
  <si>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</si>
  <si>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</si>
  <si>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</si>
  <si>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</si>
  <si>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</si>
  <si>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</si>
  <si>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</si>
  <si>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</si>
  <si>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</si>
  <si>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</si>
  <si>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</si>
  <si>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</si>
  <si>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</si>
  <si>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</si>
  <si>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</si>
  <si>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</si>
  <si>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</si>
  <si>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</si>
  <si>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</si>
  <si>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</si>
  <si>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</si>
  <si>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</si>
  <si>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</si>
  <si>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</si>
  <si>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</si>
  <si>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</si>
  <si>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</si>
  <si>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</si>
  <si>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</si>
  <si>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</si>
  <si>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</si>
  <si>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</si>
  <si>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</si>
  <si>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</si>
  <si>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</si>
  <si>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</si>
  <si>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</si>
  <si>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</si>
  <si>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</si>
  <si>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</si>
  <si>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</si>
  <si>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</si>
  <si>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</si>
  <si>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</si>
  <si>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</si>
  <si>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</si>
  <si>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</si>
  <si>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</si>
  <si>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</si>
  <si>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</si>
  <si>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</si>
  <si>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</si>
  <si>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</si>
  <si>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</si>
  <si>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</si>
  <si>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</si>
  <si>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</si>
  <si>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</si>
  <si>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</si>
  <si>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</si>
  <si>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</si>
  <si>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</si>
  <si>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</si>
  <si>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</si>
  <si>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</si>
  <si>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</si>
  <si>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</si>
  <si>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</si>
  <si>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</si>
  <si>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</si>
  <si>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</si>
  <si>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</si>
  <si>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</si>
  <si>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</si>
  <si>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</si>
  <si>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</si>
  <si>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</si>
  <si>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</si>
  <si>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</si>
  <si>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</si>
  <si>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</si>
  <si>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</si>
  <si>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</si>
  <si>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</si>
  <si>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</si>
  <si>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</si>
  <si>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</si>
  <si>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</si>
  <si>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</si>
  <si>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</si>
  <si>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</si>
  <si>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</si>
  <si>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</si>
  <si>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</si>
  <si>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</si>
  <si>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</si>
  <si>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</si>
  <si>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</si>
  <si>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</si>
  <si>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</si>
  <si>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за I квартал 2020 года</t>
  </si>
  <si>
    <t>Бюджетные назначения  на 01.04.2020 год</t>
  </si>
  <si>
    <t>Кассовое исполнение на 01.04.2020 года</t>
  </si>
  <si>
    <t>Кассовое исполнение на 01.04.2019 года</t>
  </si>
  <si>
    <t>Темп роста 2020 года к 2019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</si>
</sst>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5"/>
  <sheetViews>
    <sheetView tabSelected="1" topLeftCell="A65" workbookViewId="0">
      <selection activeCell="C77" sqref="C77"/>
    </sheetView>
  </sheetViews>
  <sheetFormatPr defaultRowHeight="15"/>
  <cols>
    <col min="1" max="1" width="20.7109375" style="32" customWidth="1"/>
    <col min="2" max="2" width="37.140625" style="33" customWidth="1"/>
    <col min="3" max="3" width="14.5703125" style="33" customWidth="1"/>
    <col min="4" max="4" width="15" style="33" hidden="1" customWidth="1"/>
    <col min="5" max="5" width="15.140625" style="33" hidden="1" customWidth="1"/>
    <col min="6" max="7" width="15.140625" style="33" customWidth="1"/>
    <col min="8" max="8" width="14.5703125" style="33" customWidth="1"/>
    <col min="9" max="9" width="14.28515625" style="33" customWidth="1"/>
  </cols>
  <sheetData>
    <row r="1" spans="1:9" ht="15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>
      <c r="A2" s="4" t="s">
        <v>105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 t="s">
        <v>129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 t="s">
        <v>26</v>
      </c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8"/>
      <c r="C5" s="8"/>
      <c r="D5" s="8"/>
      <c r="E5" s="8"/>
      <c r="F5" s="8"/>
      <c r="G5" s="8"/>
      <c r="H5" s="8"/>
      <c r="I5" s="8"/>
    </row>
    <row r="6" spans="1:9" ht="15.75">
      <c r="A6" s="9" t="s">
        <v>78</v>
      </c>
      <c r="B6" s="9"/>
      <c r="C6" s="9"/>
      <c r="D6" s="9"/>
      <c r="E6" s="9"/>
      <c r="F6" s="9"/>
      <c r="G6" s="9"/>
      <c r="H6" s="9"/>
      <c r="I6" s="9"/>
    </row>
    <row r="7" spans="1:9" ht="63">
      <c r="A7" s="10" t="s">
        <v>1</v>
      </c>
      <c r="B7" s="10" t="s">
        <v>2</v>
      </c>
      <c r="C7" s="11" t="s">
        <v>130</v>
      </c>
      <c r="D7" s="11" t="s">
        <v>118</v>
      </c>
      <c r="E7" s="10" t="s">
        <v>79</v>
      </c>
      <c r="F7" s="11" t="s">
        <v>131</v>
      </c>
      <c r="G7" s="11" t="s">
        <v>79</v>
      </c>
      <c r="H7" s="11" t="s">
        <v>132</v>
      </c>
      <c r="I7" s="10" t="s">
        <v>133</v>
      </c>
    </row>
    <row r="8" spans="1:9" ht="15.75">
      <c r="A8" s="10"/>
      <c r="B8" s="12" t="s">
        <v>3</v>
      </c>
      <c r="C8" s="12"/>
      <c r="D8" s="12"/>
      <c r="E8" s="12"/>
      <c r="F8" s="12"/>
      <c r="G8" s="12"/>
      <c r="H8" s="12"/>
      <c r="I8" s="12"/>
    </row>
    <row r="9" spans="1:9" s="1" customFormat="1" ht="31.5">
      <c r="A9" s="10"/>
      <c r="B9" s="13" t="s">
        <v>4</v>
      </c>
      <c r="C9" s="14">
        <f>SUM(C10:C18)</f>
        <v>183203.3</v>
      </c>
      <c r="D9" s="14">
        <f>SUM(D10:D19)</f>
        <v>0</v>
      </c>
      <c r="E9" s="14">
        <f>G9</f>
        <v>30.026915454033858</v>
      </c>
      <c r="F9" s="14">
        <f>SUM(F10:F19)</f>
        <v>55010.30000000001</v>
      </c>
      <c r="G9" s="14">
        <f>F9/C9*100</f>
        <v>30.026915454033858</v>
      </c>
      <c r="H9" s="14">
        <f>SUM(H10:H19)</f>
        <v>52961.69999999999</v>
      </c>
      <c r="I9" s="15">
        <f>F9/H9*100</f>
        <v>103.86807825277515</v>
      </c>
    </row>
    <row r="10" spans="1:9" ht="15.75">
      <c r="A10" s="16" t="s">
        <v>69</v>
      </c>
      <c r="B10" s="17" t="s">
        <v>5</v>
      </c>
      <c r="C10" s="18">
        <v>124809.2</v>
      </c>
      <c r="D10" s="18"/>
      <c r="E10" s="18"/>
      <c r="F10" s="18">
        <v>28694.7</v>
      </c>
      <c r="G10" s="14">
        <f t="shared" ref="G10:G23" si="0">F10/C10*100</f>
        <v>22.990853238383067</v>
      </c>
      <c r="H10" s="18">
        <v>27290.400000000001</v>
      </c>
      <c r="I10" s="15">
        <f t="shared" ref="I10:I23" si="1">F10/H10*100</f>
        <v>105.14576554392754</v>
      </c>
    </row>
    <row r="11" spans="1:9" ht="47.25">
      <c r="A11" s="16" t="s">
        <v>70</v>
      </c>
      <c r="B11" s="17" t="s">
        <v>95</v>
      </c>
      <c r="C11" s="18">
        <v>22681.7</v>
      </c>
      <c r="D11" s="18"/>
      <c r="E11" s="18"/>
      <c r="F11" s="18">
        <v>5734.4</v>
      </c>
      <c r="G11" s="14">
        <f t="shared" si="0"/>
        <v>25.282055577844691</v>
      </c>
      <c r="H11" s="18">
        <v>6166.1</v>
      </c>
      <c r="I11" s="15">
        <f t="shared" si="1"/>
        <v>92.99881610742608</v>
      </c>
    </row>
    <row r="12" spans="1:9" ht="15.75">
      <c r="A12" s="16" t="s">
        <v>71</v>
      </c>
      <c r="B12" s="17" t="s">
        <v>6</v>
      </c>
      <c r="C12" s="18">
        <v>23086.799999999999</v>
      </c>
      <c r="D12" s="18"/>
      <c r="E12" s="18"/>
      <c r="F12" s="18">
        <v>12520.2</v>
      </c>
      <c r="G12" s="14">
        <f t="shared" si="0"/>
        <v>54.230989136649519</v>
      </c>
      <c r="H12" s="18">
        <v>11864.1</v>
      </c>
      <c r="I12" s="15">
        <f t="shared" si="1"/>
        <v>105.53012870761374</v>
      </c>
    </row>
    <row r="13" spans="1:9" ht="15.75">
      <c r="A13" s="16" t="s">
        <v>72</v>
      </c>
      <c r="B13" s="17" t="s">
        <v>7</v>
      </c>
      <c r="C13" s="18">
        <v>4713.8999999999996</v>
      </c>
      <c r="D13" s="18"/>
      <c r="E13" s="18"/>
      <c r="F13" s="18">
        <v>1331.9</v>
      </c>
      <c r="G13" s="14">
        <f t="shared" si="0"/>
        <v>28.254735993550987</v>
      </c>
      <c r="H13" s="18">
        <v>857.7</v>
      </c>
      <c r="I13" s="15">
        <f t="shared" si="1"/>
        <v>155.2873965255917</v>
      </c>
    </row>
    <row r="14" spans="1:9" ht="66.75" customHeight="1">
      <c r="A14" s="16" t="s">
        <v>73</v>
      </c>
      <c r="B14" s="17" t="s">
        <v>8</v>
      </c>
      <c r="C14" s="18">
        <v>5100</v>
      </c>
      <c r="D14" s="18"/>
      <c r="E14" s="18"/>
      <c r="F14" s="18">
        <v>1288.3</v>
      </c>
      <c r="G14" s="14">
        <f t="shared" si="0"/>
        <v>25.260784313725487</v>
      </c>
      <c r="H14" s="18">
        <v>783.6</v>
      </c>
      <c r="I14" s="15">
        <f t="shared" si="1"/>
        <v>164.4078611536498</v>
      </c>
    </row>
    <row r="15" spans="1:9" ht="31.5">
      <c r="A15" s="16" t="s">
        <v>92</v>
      </c>
      <c r="B15" s="17" t="s">
        <v>9</v>
      </c>
      <c r="C15" s="18">
        <v>660</v>
      </c>
      <c r="D15" s="18"/>
      <c r="E15" s="18"/>
      <c r="F15" s="18">
        <v>234.1</v>
      </c>
      <c r="G15" s="14">
        <f t="shared" si="0"/>
        <v>35.469696969696969</v>
      </c>
      <c r="H15" s="18">
        <v>330.7</v>
      </c>
      <c r="I15" s="15">
        <f t="shared" si="1"/>
        <v>70.789234956153607</v>
      </c>
    </row>
    <row r="16" spans="1:9" ht="47.25">
      <c r="A16" s="16" t="s">
        <v>96</v>
      </c>
      <c r="B16" s="17" t="s">
        <v>97</v>
      </c>
      <c r="C16" s="18">
        <v>0</v>
      </c>
      <c r="D16" s="18"/>
      <c r="E16" s="18"/>
      <c r="F16" s="18">
        <v>31.3</v>
      </c>
      <c r="G16" s="14">
        <v>0</v>
      </c>
      <c r="H16" s="18">
        <v>26.1</v>
      </c>
      <c r="I16" s="15">
        <f t="shared" si="1"/>
        <v>119.92337164750957</v>
      </c>
    </row>
    <row r="17" spans="1:9" ht="31.5">
      <c r="A17" s="16" t="s">
        <v>75</v>
      </c>
      <c r="B17" s="17" t="s">
        <v>10</v>
      </c>
      <c r="C17" s="18">
        <v>1901.7</v>
      </c>
      <c r="D17" s="18"/>
      <c r="E17" s="18"/>
      <c r="F17" s="18">
        <v>4901.1000000000004</v>
      </c>
      <c r="G17" s="14">
        <f t="shared" si="0"/>
        <v>257.72203817636853</v>
      </c>
      <c r="H17" s="18">
        <v>4695.6000000000004</v>
      </c>
      <c r="I17" s="15">
        <f t="shared" si="1"/>
        <v>104.37643751597241</v>
      </c>
    </row>
    <row r="18" spans="1:9" ht="31.5">
      <c r="A18" s="16" t="s">
        <v>74</v>
      </c>
      <c r="B18" s="17" t="s">
        <v>11</v>
      </c>
      <c r="C18" s="18">
        <v>250</v>
      </c>
      <c r="D18" s="18"/>
      <c r="E18" s="18"/>
      <c r="F18" s="18">
        <v>274.3</v>
      </c>
      <c r="G18" s="14">
        <f t="shared" si="0"/>
        <v>109.72</v>
      </c>
      <c r="H18" s="18">
        <v>947.1</v>
      </c>
      <c r="I18" s="15">
        <f t="shared" si="1"/>
        <v>28.962094815753353</v>
      </c>
    </row>
    <row r="19" spans="1:9" s="3" customFormat="1" ht="15.75">
      <c r="A19" s="16" t="s">
        <v>123</v>
      </c>
      <c r="B19" s="17" t="s">
        <v>124</v>
      </c>
      <c r="C19" s="18">
        <v>0</v>
      </c>
      <c r="D19" s="18"/>
      <c r="E19" s="18"/>
      <c r="F19" s="18">
        <v>0</v>
      </c>
      <c r="G19" s="14">
        <v>0</v>
      </c>
      <c r="H19" s="18">
        <v>0.3</v>
      </c>
      <c r="I19" s="15">
        <f t="shared" si="1"/>
        <v>0</v>
      </c>
    </row>
    <row r="20" spans="1:9" s="1" customFormat="1" ht="18" customHeight="1">
      <c r="A20" s="19" t="s">
        <v>80</v>
      </c>
      <c r="B20" s="13" t="s">
        <v>12</v>
      </c>
      <c r="C20" s="14">
        <f>SUM(C21:C21)</f>
        <v>736735.5</v>
      </c>
      <c r="D20" s="14">
        <f>SUM(D21:D21)</f>
        <v>283431.5</v>
      </c>
      <c r="E20" s="14">
        <f t="shared" ref="E20:E23" si="2">IFERROR(D20/C20*100,0)</f>
        <v>38.471269539746629</v>
      </c>
      <c r="F20" s="14">
        <f>F21+F22</f>
        <v>140901.5</v>
      </c>
      <c r="G20" s="14">
        <f t="shared" si="0"/>
        <v>19.12511342265983</v>
      </c>
      <c r="H20" s="14">
        <f>H21+H22</f>
        <v>121511.4</v>
      </c>
      <c r="I20" s="15">
        <f t="shared" si="1"/>
        <v>115.95743280054383</v>
      </c>
    </row>
    <row r="21" spans="1:9" ht="47.25">
      <c r="A21" s="16" t="s">
        <v>76</v>
      </c>
      <c r="B21" s="17" t="s">
        <v>13</v>
      </c>
      <c r="C21" s="18">
        <v>736735.5</v>
      </c>
      <c r="D21" s="18">
        <v>283431.5</v>
      </c>
      <c r="E21" s="18">
        <f t="shared" si="2"/>
        <v>38.471269539746629</v>
      </c>
      <c r="F21" s="18">
        <v>140901.5</v>
      </c>
      <c r="G21" s="14">
        <f t="shared" si="0"/>
        <v>19.12511342265983</v>
      </c>
      <c r="H21" s="18">
        <v>121511.4</v>
      </c>
      <c r="I21" s="15">
        <f t="shared" si="1"/>
        <v>115.95743280054383</v>
      </c>
    </row>
    <row r="22" spans="1:9" s="3" customFormat="1" ht="15.75" hidden="1">
      <c r="A22" s="16" t="s">
        <v>128</v>
      </c>
      <c r="B22" s="17" t="s">
        <v>127</v>
      </c>
      <c r="C22" s="18"/>
      <c r="D22" s="18"/>
      <c r="E22" s="18"/>
      <c r="F22" s="18"/>
      <c r="G22" s="14">
        <v>0</v>
      </c>
      <c r="H22" s="18">
        <v>0</v>
      </c>
      <c r="I22" s="15" t="e">
        <f t="shared" si="1"/>
        <v>#DIV/0!</v>
      </c>
    </row>
    <row r="23" spans="1:9" ht="15.75">
      <c r="A23" s="20"/>
      <c r="B23" s="13" t="s">
        <v>14</v>
      </c>
      <c r="C23" s="14">
        <f>C20+C9</f>
        <v>919938.8</v>
      </c>
      <c r="D23" s="14">
        <f>D20+D9</f>
        <v>283431.5</v>
      </c>
      <c r="E23" s="14">
        <f t="shared" si="2"/>
        <v>30.809821262023078</v>
      </c>
      <c r="F23" s="14">
        <f>F20+F9</f>
        <v>195911.80000000002</v>
      </c>
      <c r="G23" s="14">
        <f t="shared" si="0"/>
        <v>21.296177528331235</v>
      </c>
      <c r="H23" s="14">
        <f>H20+H9</f>
        <v>174473.09999999998</v>
      </c>
      <c r="I23" s="15">
        <f t="shared" si="1"/>
        <v>112.28768216991618</v>
      </c>
    </row>
    <row r="24" spans="1:9" ht="15.75">
      <c r="A24" s="20"/>
      <c r="B24" s="21" t="s">
        <v>15</v>
      </c>
      <c r="C24" s="22"/>
      <c r="D24" s="22"/>
      <c r="E24" s="22"/>
      <c r="F24" s="22"/>
      <c r="G24" s="22"/>
      <c r="H24" s="22"/>
      <c r="I24" s="23"/>
    </row>
    <row r="25" spans="1:9" ht="15.75">
      <c r="A25" s="24" t="s">
        <v>27</v>
      </c>
      <c r="B25" s="25" t="s">
        <v>16</v>
      </c>
      <c r="C25" s="14">
        <f>SUM(C26:C31)</f>
        <v>59506.200000000004</v>
      </c>
      <c r="D25" s="14">
        <f>SUM(D26:D31)</f>
        <v>28997.8</v>
      </c>
      <c r="E25" s="14">
        <f>IFERROR(D25/C25*100,0)</f>
        <v>48.730720496351637</v>
      </c>
      <c r="F25" s="14">
        <f>F26+F27+F28+F29+F30+F31</f>
        <v>12641.599999999999</v>
      </c>
      <c r="G25" s="14">
        <f>F25/C25*100</f>
        <v>21.244172876103661</v>
      </c>
      <c r="H25" s="14">
        <f>SUM(H26:H31)</f>
        <v>12017.800000000001</v>
      </c>
      <c r="I25" s="15">
        <f>F25/H25*100</f>
        <v>105.1906338930586</v>
      </c>
    </row>
    <row r="26" spans="1:9" s="2" customFormat="1" ht="63">
      <c r="A26" s="26" t="s">
        <v>93</v>
      </c>
      <c r="B26" s="27" t="s">
        <v>94</v>
      </c>
      <c r="C26" s="18">
        <v>2400</v>
      </c>
      <c r="D26" s="18">
        <v>1170.5</v>
      </c>
      <c r="E26" s="18">
        <f t="shared" ref="E26:E66" si="3">IFERROR(D26/C26*100,0)</f>
        <v>48.770833333333336</v>
      </c>
      <c r="F26" s="18">
        <v>438.1</v>
      </c>
      <c r="G26" s="14">
        <f t="shared" ref="G26:G66" si="4">F26/C26*100</f>
        <v>18.25416666666667</v>
      </c>
      <c r="H26" s="18">
        <v>390.8</v>
      </c>
      <c r="I26" s="15">
        <f t="shared" ref="I26:I66" si="5">F26/H26*100</f>
        <v>112.10337768679632</v>
      </c>
    </row>
    <row r="27" spans="1:9" ht="94.5">
      <c r="A27" s="26" t="s">
        <v>28</v>
      </c>
      <c r="B27" s="27" t="s">
        <v>81</v>
      </c>
      <c r="C27" s="18">
        <v>23598</v>
      </c>
      <c r="D27" s="18">
        <v>12556.3</v>
      </c>
      <c r="E27" s="18">
        <f t="shared" si="3"/>
        <v>53.209170268666824</v>
      </c>
      <c r="F27" s="18">
        <v>5987.4</v>
      </c>
      <c r="G27" s="14">
        <f t="shared" si="4"/>
        <v>25.372489193999492</v>
      </c>
      <c r="H27" s="18">
        <v>5254.8</v>
      </c>
      <c r="I27" s="15">
        <f t="shared" si="5"/>
        <v>113.94153916419272</v>
      </c>
    </row>
    <row r="28" spans="1:9" s="3" customFormat="1" ht="15.75" hidden="1">
      <c r="A28" s="26" t="s">
        <v>125</v>
      </c>
      <c r="B28" s="27" t="s">
        <v>126</v>
      </c>
      <c r="C28" s="18">
        <v>0</v>
      </c>
      <c r="D28" s="18">
        <v>0</v>
      </c>
      <c r="E28" s="18">
        <f t="shared" si="3"/>
        <v>0</v>
      </c>
      <c r="F28" s="18">
        <v>0</v>
      </c>
      <c r="G28" s="14" t="e">
        <f t="shared" si="4"/>
        <v>#DIV/0!</v>
      </c>
      <c r="H28" s="18">
        <v>0</v>
      </c>
      <c r="I28" s="15" t="e">
        <f t="shared" si="5"/>
        <v>#DIV/0!</v>
      </c>
    </row>
    <row r="29" spans="1:9" ht="78.75">
      <c r="A29" s="26" t="s">
        <v>29</v>
      </c>
      <c r="B29" s="27" t="s">
        <v>82</v>
      </c>
      <c r="C29" s="18">
        <v>10677.8</v>
      </c>
      <c r="D29" s="18">
        <v>4182.7</v>
      </c>
      <c r="E29" s="18">
        <f t="shared" si="3"/>
        <v>39.171926801401042</v>
      </c>
      <c r="F29" s="18">
        <v>1578.4</v>
      </c>
      <c r="G29" s="14">
        <f t="shared" si="4"/>
        <v>14.782071213171255</v>
      </c>
      <c r="H29" s="18">
        <v>1755.1</v>
      </c>
      <c r="I29" s="15">
        <f t="shared" si="5"/>
        <v>89.932197595578614</v>
      </c>
    </row>
    <row r="30" spans="1:9" ht="15.75">
      <c r="A30" s="26" t="s">
        <v>100</v>
      </c>
      <c r="B30" s="27" t="s">
        <v>101</v>
      </c>
      <c r="C30" s="18">
        <v>300</v>
      </c>
      <c r="D30" s="18">
        <v>0</v>
      </c>
      <c r="E30" s="18">
        <f t="shared" si="3"/>
        <v>0</v>
      </c>
      <c r="F30" s="18">
        <v>0</v>
      </c>
      <c r="G30" s="14">
        <f t="shared" si="4"/>
        <v>0</v>
      </c>
      <c r="H30" s="18">
        <v>0</v>
      </c>
      <c r="I30" s="15">
        <v>0</v>
      </c>
    </row>
    <row r="31" spans="1:9" ht="31.5">
      <c r="A31" s="26" t="s">
        <v>30</v>
      </c>
      <c r="B31" s="27" t="s">
        <v>31</v>
      </c>
      <c r="C31" s="18">
        <v>22530.400000000001</v>
      </c>
      <c r="D31" s="18">
        <v>11088.3</v>
      </c>
      <c r="E31" s="18">
        <f t="shared" si="3"/>
        <v>49.214838618044951</v>
      </c>
      <c r="F31" s="18">
        <v>4637.7</v>
      </c>
      <c r="G31" s="14">
        <f t="shared" si="4"/>
        <v>20.584188474239248</v>
      </c>
      <c r="H31" s="18">
        <v>4617.1000000000004</v>
      </c>
      <c r="I31" s="15">
        <f t="shared" si="5"/>
        <v>100.44616750774293</v>
      </c>
    </row>
    <row r="32" spans="1:9" ht="47.25">
      <c r="A32" s="24" t="s">
        <v>112</v>
      </c>
      <c r="B32" s="25" t="s">
        <v>113</v>
      </c>
      <c r="C32" s="14">
        <f>C33</f>
        <v>100</v>
      </c>
      <c r="D32" s="14">
        <f t="shared" ref="D32:H32" si="6">D33</f>
        <v>0</v>
      </c>
      <c r="E32" s="14">
        <f t="shared" si="3"/>
        <v>0</v>
      </c>
      <c r="F32" s="14">
        <f>F33</f>
        <v>0</v>
      </c>
      <c r="G32" s="14">
        <f t="shared" si="4"/>
        <v>0</v>
      </c>
      <c r="H32" s="14">
        <f t="shared" si="6"/>
        <v>0</v>
      </c>
      <c r="I32" s="15">
        <v>0</v>
      </c>
    </row>
    <row r="33" spans="1:9" ht="47.25">
      <c r="A33" s="26" t="s">
        <v>114</v>
      </c>
      <c r="B33" s="27" t="s">
        <v>115</v>
      </c>
      <c r="C33" s="18">
        <v>100</v>
      </c>
      <c r="D33" s="18">
        <v>0</v>
      </c>
      <c r="E33" s="18">
        <f t="shared" si="3"/>
        <v>0</v>
      </c>
      <c r="F33" s="18">
        <v>0</v>
      </c>
      <c r="G33" s="14">
        <f t="shared" si="4"/>
        <v>0</v>
      </c>
      <c r="H33" s="18">
        <v>0</v>
      </c>
      <c r="I33" s="15">
        <v>0</v>
      </c>
    </row>
    <row r="34" spans="1:9" ht="15.75">
      <c r="A34" s="24" t="s">
        <v>32</v>
      </c>
      <c r="B34" s="25" t="s">
        <v>17</v>
      </c>
      <c r="C34" s="14">
        <f>C36+C37+C38+C39+C35</f>
        <v>173818</v>
      </c>
      <c r="D34" s="14">
        <f>D36+D37+D38+D39+D35</f>
        <v>2493.1999999999998</v>
      </c>
      <c r="E34" s="14">
        <f t="shared" si="3"/>
        <v>1.4343738853283319</v>
      </c>
      <c r="F34" s="14">
        <f>F35+F36+F37+F38+F39</f>
        <v>1646.9</v>
      </c>
      <c r="G34" s="14">
        <f t="shared" si="4"/>
        <v>0.94748530071684189</v>
      </c>
      <c r="H34" s="14">
        <f>H35+H36+H37+H38+H39</f>
        <v>1407.8</v>
      </c>
      <c r="I34" s="15">
        <f t="shared" si="5"/>
        <v>116.9839465833215</v>
      </c>
    </row>
    <row r="35" spans="1:9" s="3" customFormat="1" ht="15.75">
      <c r="A35" s="26" t="s">
        <v>121</v>
      </c>
      <c r="B35" s="27" t="s">
        <v>122</v>
      </c>
      <c r="C35" s="18">
        <v>61</v>
      </c>
      <c r="D35" s="18">
        <v>0</v>
      </c>
      <c r="E35" s="18">
        <f t="shared" si="3"/>
        <v>0</v>
      </c>
      <c r="F35" s="18">
        <v>0</v>
      </c>
      <c r="G35" s="14">
        <f t="shared" si="4"/>
        <v>0</v>
      </c>
      <c r="H35" s="18">
        <v>0</v>
      </c>
      <c r="I35" s="15">
        <v>0</v>
      </c>
    </row>
    <row r="36" spans="1:9" ht="15.75">
      <c r="A36" s="26" t="s">
        <v>106</v>
      </c>
      <c r="B36" s="27" t="s">
        <v>107</v>
      </c>
      <c r="C36" s="18">
        <v>97.3</v>
      </c>
      <c r="D36" s="18">
        <v>0</v>
      </c>
      <c r="E36" s="18">
        <f t="shared" si="3"/>
        <v>0</v>
      </c>
      <c r="F36" s="18">
        <v>0</v>
      </c>
      <c r="G36" s="14">
        <f t="shared" si="4"/>
        <v>0</v>
      </c>
      <c r="H36" s="18">
        <v>0</v>
      </c>
      <c r="I36" s="15">
        <v>0</v>
      </c>
    </row>
    <row r="37" spans="1:9" ht="15.75">
      <c r="A37" s="26" t="s">
        <v>108</v>
      </c>
      <c r="B37" s="27" t="s">
        <v>109</v>
      </c>
      <c r="C37" s="18">
        <v>4100</v>
      </c>
      <c r="D37" s="18">
        <v>220.2</v>
      </c>
      <c r="E37" s="18">
        <f t="shared" si="3"/>
        <v>5.3707317073170735</v>
      </c>
      <c r="F37" s="18">
        <v>0</v>
      </c>
      <c r="G37" s="14">
        <f t="shared" si="4"/>
        <v>0</v>
      </c>
      <c r="H37" s="18">
        <v>18.5</v>
      </c>
      <c r="I37" s="15">
        <f t="shared" si="5"/>
        <v>0</v>
      </c>
    </row>
    <row r="38" spans="1:9" ht="31.5">
      <c r="A38" s="26" t="s">
        <v>33</v>
      </c>
      <c r="B38" s="27" t="s">
        <v>83</v>
      </c>
      <c r="C38" s="18">
        <v>168699.7</v>
      </c>
      <c r="D38" s="18">
        <v>2019</v>
      </c>
      <c r="E38" s="18">
        <f t="shared" si="3"/>
        <v>1.1968011798479783</v>
      </c>
      <c r="F38" s="18">
        <v>1640.9</v>
      </c>
      <c r="G38" s="14">
        <f t="shared" si="4"/>
        <v>0.97267511441929067</v>
      </c>
      <c r="H38" s="18">
        <v>1362.3</v>
      </c>
      <c r="I38" s="15">
        <f t="shared" si="5"/>
        <v>120.45070836086032</v>
      </c>
    </row>
    <row r="39" spans="1:9" ht="31.5">
      <c r="A39" s="26" t="s">
        <v>34</v>
      </c>
      <c r="B39" s="27" t="s">
        <v>35</v>
      </c>
      <c r="C39" s="18">
        <v>860</v>
      </c>
      <c r="D39" s="18">
        <v>254</v>
      </c>
      <c r="E39" s="18">
        <f t="shared" si="3"/>
        <v>29.534883720930232</v>
      </c>
      <c r="F39" s="18">
        <v>6</v>
      </c>
      <c r="G39" s="14">
        <f t="shared" si="4"/>
        <v>0.69767441860465118</v>
      </c>
      <c r="H39" s="18">
        <v>27</v>
      </c>
      <c r="I39" s="15">
        <f t="shared" si="5"/>
        <v>22.222222222222221</v>
      </c>
    </row>
    <row r="40" spans="1:9" ht="31.5">
      <c r="A40" s="24" t="s">
        <v>36</v>
      </c>
      <c r="B40" s="25" t="s">
        <v>37</v>
      </c>
      <c r="C40" s="14">
        <f>SUM(C41:C42)</f>
        <v>12828.900000000001</v>
      </c>
      <c r="D40" s="14">
        <f>SUM(D41:D42)</f>
        <v>2821.1</v>
      </c>
      <c r="E40" s="14">
        <f t="shared" si="3"/>
        <v>21.990194015075335</v>
      </c>
      <c r="F40" s="14">
        <f>F41+F42</f>
        <v>421.3</v>
      </c>
      <c r="G40" s="14">
        <f t="shared" si="4"/>
        <v>3.2839916126869797</v>
      </c>
      <c r="H40" s="14">
        <f>SUM(H41:H42)</f>
        <v>265.10000000000002</v>
      </c>
      <c r="I40" s="15">
        <f t="shared" si="5"/>
        <v>158.92116182572613</v>
      </c>
    </row>
    <row r="41" spans="1:9" ht="15.75">
      <c r="A41" s="26" t="s">
        <v>38</v>
      </c>
      <c r="B41" s="27" t="s">
        <v>39</v>
      </c>
      <c r="C41" s="18">
        <v>2201.6999999999998</v>
      </c>
      <c r="D41" s="18">
        <v>265.10000000000002</v>
      </c>
      <c r="E41" s="18">
        <f t="shared" si="3"/>
        <v>12.040695825952676</v>
      </c>
      <c r="F41" s="18">
        <v>21.6</v>
      </c>
      <c r="G41" s="14">
        <f t="shared" si="4"/>
        <v>0.98106008993050842</v>
      </c>
      <c r="H41" s="18">
        <v>265.10000000000002</v>
      </c>
      <c r="I41" s="15">
        <f t="shared" si="5"/>
        <v>8.1478687287815923</v>
      </c>
    </row>
    <row r="42" spans="1:9" ht="15.75">
      <c r="A42" s="26" t="s">
        <v>40</v>
      </c>
      <c r="B42" s="27" t="s">
        <v>41</v>
      </c>
      <c r="C42" s="18">
        <v>10627.2</v>
      </c>
      <c r="D42" s="18">
        <v>2556</v>
      </c>
      <c r="E42" s="18">
        <f t="shared" si="3"/>
        <v>24.051490514905147</v>
      </c>
      <c r="F42" s="18">
        <v>399.7</v>
      </c>
      <c r="G42" s="14">
        <f t="shared" si="4"/>
        <v>3.7611035832580546</v>
      </c>
      <c r="H42" s="18">
        <v>0</v>
      </c>
      <c r="I42" s="15">
        <v>0</v>
      </c>
    </row>
    <row r="43" spans="1:9" ht="15.75">
      <c r="A43" s="24" t="s">
        <v>42</v>
      </c>
      <c r="B43" s="25" t="s">
        <v>18</v>
      </c>
      <c r="C43" s="14">
        <f>SUM(C44:C49)</f>
        <v>554238.5</v>
      </c>
      <c r="D43" s="14">
        <f>SUM(D44:D49)</f>
        <v>267608.19999999995</v>
      </c>
      <c r="E43" s="14">
        <f t="shared" si="3"/>
        <v>48.283942743060962</v>
      </c>
      <c r="F43" s="14">
        <f>F44+F45+F46+F47+F48+F49</f>
        <v>121509.20000000001</v>
      </c>
      <c r="G43" s="14">
        <f t="shared" si="4"/>
        <v>21.923630350471864</v>
      </c>
      <c r="H43" s="14">
        <f>SUM(H44:H49)</f>
        <v>113293</v>
      </c>
      <c r="I43" s="15">
        <f t="shared" si="5"/>
        <v>107.2521691543167</v>
      </c>
    </row>
    <row r="44" spans="1:9" ht="15.75">
      <c r="A44" s="26" t="s">
        <v>43</v>
      </c>
      <c r="B44" s="27" t="s">
        <v>44</v>
      </c>
      <c r="C44" s="18">
        <v>168432.7</v>
      </c>
      <c r="D44" s="18">
        <v>79386</v>
      </c>
      <c r="E44" s="18">
        <f t="shared" si="3"/>
        <v>47.132178015314125</v>
      </c>
      <c r="F44" s="18">
        <v>37293.599999999999</v>
      </c>
      <c r="G44" s="14">
        <f t="shared" si="4"/>
        <v>22.141543773863386</v>
      </c>
      <c r="H44" s="18">
        <v>36182.199999999997</v>
      </c>
      <c r="I44" s="15">
        <f t="shared" si="5"/>
        <v>103.07167612804086</v>
      </c>
    </row>
    <row r="45" spans="1:9" ht="15.75">
      <c r="A45" s="26" t="s">
        <v>45</v>
      </c>
      <c r="B45" s="27" t="s">
        <v>46</v>
      </c>
      <c r="C45" s="18">
        <v>334146</v>
      </c>
      <c r="D45" s="18">
        <v>159256.29999999999</v>
      </c>
      <c r="E45" s="18">
        <f t="shared" si="3"/>
        <v>47.66069322990549</v>
      </c>
      <c r="F45" s="18">
        <v>73597.5</v>
      </c>
      <c r="G45" s="14">
        <f t="shared" si="4"/>
        <v>22.025551704943346</v>
      </c>
      <c r="H45" s="18">
        <v>64634.9</v>
      </c>
      <c r="I45" s="15">
        <f t="shared" si="5"/>
        <v>113.86650246229205</v>
      </c>
    </row>
    <row r="46" spans="1:9" ht="15.75">
      <c r="A46" s="26" t="s">
        <v>102</v>
      </c>
      <c r="B46" s="27" t="s">
        <v>103</v>
      </c>
      <c r="C46" s="18">
        <v>17033.5</v>
      </c>
      <c r="D46" s="18">
        <v>15967.9</v>
      </c>
      <c r="E46" s="18">
        <f t="shared" si="3"/>
        <v>93.744092523556517</v>
      </c>
      <c r="F46" s="18">
        <v>4137.8</v>
      </c>
      <c r="G46" s="14">
        <f t="shared" si="4"/>
        <v>24.292130213990077</v>
      </c>
      <c r="H46" s="18">
        <v>6920.1</v>
      </c>
      <c r="I46" s="15">
        <f t="shared" si="5"/>
        <v>59.793933613676096</v>
      </c>
    </row>
    <row r="47" spans="1:9" s="3" customFormat="1" ht="47.25">
      <c r="A47" s="26" t="s">
        <v>119</v>
      </c>
      <c r="B47" s="27" t="s">
        <v>120</v>
      </c>
      <c r="C47" s="18">
        <v>233.8</v>
      </c>
      <c r="D47" s="18">
        <v>54.5</v>
      </c>
      <c r="E47" s="18">
        <f t="shared" si="3"/>
        <v>23.310521813515823</v>
      </c>
      <c r="F47" s="18">
        <v>2.8</v>
      </c>
      <c r="G47" s="14">
        <f t="shared" si="4"/>
        <v>1.1976047904191616</v>
      </c>
      <c r="H47" s="18">
        <v>0</v>
      </c>
      <c r="I47" s="15">
        <v>0</v>
      </c>
    </row>
    <row r="48" spans="1:9" ht="15.75">
      <c r="A48" s="26" t="s">
        <v>47</v>
      </c>
      <c r="B48" s="27" t="s">
        <v>104</v>
      </c>
      <c r="C48" s="18">
        <v>5675.3</v>
      </c>
      <c r="D48" s="18">
        <v>702.8</v>
      </c>
      <c r="E48" s="18">
        <f t="shared" si="3"/>
        <v>12.383486335524111</v>
      </c>
      <c r="F48" s="18">
        <v>464</v>
      </c>
      <c r="G48" s="14">
        <f t="shared" si="4"/>
        <v>8.1757792539601422</v>
      </c>
      <c r="H48" s="18">
        <v>166.9</v>
      </c>
      <c r="I48" s="15">
        <f t="shared" si="5"/>
        <v>278.01078490113838</v>
      </c>
    </row>
    <row r="49" spans="1:9" ht="31.5">
      <c r="A49" s="26" t="s">
        <v>48</v>
      </c>
      <c r="B49" s="27" t="s">
        <v>49</v>
      </c>
      <c r="C49" s="18">
        <v>28717.200000000001</v>
      </c>
      <c r="D49" s="18">
        <v>12240.7</v>
      </c>
      <c r="E49" s="18">
        <f t="shared" si="3"/>
        <v>42.624977365481314</v>
      </c>
      <c r="F49" s="18">
        <v>6013.5</v>
      </c>
      <c r="G49" s="14">
        <f t="shared" si="4"/>
        <v>20.940412017884753</v>
      </c>
      <c r="H49" s="18">
        <v>5388.9</v>
      </c>
      <c r="I49" s="15">
        <f t="shared" si="5"/>
        <v>111.59049156599679</v>
      </c>
    </row>
    <row r="50" spans="1:9" ht="16.5" customHeight="1">
      <c r="A50" s="24" t="s">
        <v>50</v>
      </c>
      <c r="B50" s="25" t="s">
        <v>19</v>
      </c>
      <c r="C50" s="14">
        <f>SUM(C51:C52)</f>
        <v>113592.59999999999</v>
      </c>
      <c r="D50" s="14">
        <f>SUM(D51:D52)</f>
        <v>48570</v>
      </c>
      <c r="E50" s="14">
        <f t="shared" si="3"/>
        <v>42.758066986757939</v>
      </c>
      <c r="F50" s="14">
        <f>F51+F52</f>
        <v>28599.599999999999</v>
      </c>
      <c r="G50" s="14">
        <f t="shared" si="4"/>
        <v>25.177344298836367</v>
      </c>
      <c r="H50" s="14">
        <f>SUM(H51:H52)</f>
        <v>24317.8</v>
      </c>
      <c r="I50" s="15">
        <f t="shared" si="5"/>
        <v>117.60767832616436</v>
      </c>
    </row>
    <row r="51" spans="1:9" ht="15.75">
      <c r="A51" s="26" t="s">
        <v>51</v>
      </c>
      <c r="B51" s="27" t="s">
        <v>52</v>
      </c>
      <c r="C51" s="18">
        <v>85955.9</v>
      </c>
      <c r="D51" s="18">
        <v>36203.199999999997</v>
      </c>
      <c r="E51" s="18">
        <f t="shared" si="3"/>
        <v>42.11834208006664</v>
      </c>
      <c r="F51" s="18">
        <v>21597.3</v>
      </c>
      <c r="G51" s="14">
        <f t="shared" si="4"/>
        <v>25.126023926222636</v>
      </c>
      <c r="H51" s="18">
        <v>18236.5</v>
      </c>
      <c r="I51" s="15">
        <f t="shared" si="5"/>
        <v>118.42897485811422</v>
      </c>
    </row>
    <row r="52" spans="1:9" ht="31.5">
      <c r="A52" s="26" t="s">
        <v>53</v>
      </c>
      <c r="B52" s="27" t="s">
        <v>54</v>
      </c>
      <c r="C52" s="18">
        <v>27636.7</v>
      </c>
      <c r="D52" s="18">
        <v>12366.8</v>
      </c>
      <c r="E52" s="18">
        <f t="shared" si="3"/>
        <v>44.74774484652653</v>
      </c>
      <c r="F52" s="18">
        <v>7002.3</v>
      </c>
      <c r="G52" s="14">
        <f t="shared" si="4"/>
        <v>25.336961359351879</v>
      </c>
      <c r="H52" s="18">
        <v>6081.3</v>
      </c>
      <c r="I52" s="15">
        <f t="shared" si="5"/>
        <v>115.14478812096098</v>
      </c>
    </row>
    <row r="53" spans="1:9" ht="15.75">
      <c r="A53" s="24" t="s">
        <v>55</v>
      </c>
      <c r="B53" s="25" t="s">
        <v>20</v>
      </c>
      <c r="C53" s="14">
        <f>SUM(C54:C56)</f>
        <v>23631.4</v>
      </c>
      <c r="D53" s="14">
        <f>SUM(D54:D56)</f>
        <v>13038.5</v>
      </c>
      <c r="E53" s="14">
        <f t="shared" si="3"/>
        <v>55.17447125434802</v>
      </c>
      <c r="F53" s="14">
        <f>F54+F55+F56</f>
        <v>8807.5</v>
      </c>
      <c r="G53" s="14">
        <f t="shared" si="4"/>
        <v>37.270326768621409</v>
      </c>
      <c r="H53" s="14">
        <f>SUM(H54:H56)</f>
        <v>8807.5</v>
      </c>
      <c r="I53" s="15">
        <f t="shared" si="5"/>
        <v>100</v>
      </c>
    </row>
    <row r="54" spans="1:9" ht="15.75">
      <c r="A54" s="26" t="s">
        <v>56</v>
      </c>
      <c r="B54" s="27" t="s">
        <v>57</v>
      </c>
      <c r="C54" s="18">
        <v>1465.5</v>
      </c>
      <c r="D54" s="18">
        <v>855.2</v>
      </c>
      <c r="E54" s="18">
        <f t="shared" si="3"/>
        <v>58.355510064824287</v>
      </c>
      <c r="F54" s="18">
        <v>416.6</v>
      </c>
      <c r="G54" s="14">
        <f t="shared" si="4"/>
        <v>28.427157966564316</v>
      </c>
      <c r="H54" s="18">
        <v>427.6</v>
      </c>
      <c r="I54" s="15">
        <f t="shared" si="5"/>
        <v>97.427502338634241</v>
      </c>
    </row>
    <row r="55" spans="1:9" ht="15.75">
      <c r="A55" s="26" t="s">
        <v>58</v>
      </c>
      <c r="B55" s="27" t="s">
        <v>59</v>
      </c>
      <c r="C55" s="18">
        <v>14744.7</v>
      </c>
      <c r="D55" s="18">
        <v>7798.5</v>
      </c>
      <c r="E55" s="18">
        <f t="shared" si="3"/>
        <v>52.890191051699929</v>
      </c>
      <c r="F55" s="18">
        <v>6358.1</v>
      </c>
      <c r="G55" s="14">
        <f t="shared" si="4"/>
        <v>43.121257129680494</v>
      </c>
      <c r="H55" s="18">
        <v>6535.5</v>
      </c>
      <c r="I55" s="15">
        <f t="shared" si="5"/>
        <v>97.285594063193344</v>
      </c>
    </row>
    <row r="56" spans="1:9" ht="15.75">
      <c r="A56" s="26" t="s">
        <v>60</v>
      </c>
      <c r="B56" s="27" t="s">
        <v>61</v>
      </c>
      <c r="C56" s="18">
        <v>7421.2</v>
      </c>
      <c r="D56" s="18">
        <v>4384.8</v>
      </c>
      <c r="E56" s="18">
        <f t="shared" si="3"/>
        <v>59.084784131946321</v>
      </c>
      <c r="F56" s="18">
        <v>2032.8</v>
      </c>
      <c r="G56" s="14">
        <f t="shared" si="4"/>
        <v>27.39179647496362</v>
      </c>
      <c r="H56" s="18">
        <v>1844.4</v>
      </c>
      <c r="I56" s="15">
        <f t="shared" si="5"/>
        <v>110.21470396877034</v>
      </c>
    </row>
    <row r="57" spans="1:9" ht="15.75">
      <c r="A57" s="24" t="s">
        <v>62</v>
      </c>
      <c r="B57" s="25" t="s">
        <v>21</v>
      </c>
      <c r="C57" s="14">
        <f>C58+C59</f>
        <v>829.9</v>
      </c>
      <c r="D57" s="14">
        <f>D58+D59</f>
        <v>395.2</v>
      </c>
      <c r="E57" s="14">
        <f t="shared" si="3"/>
        <v>47.620195204241469</v>
      </c>
      <c r="F57" s="14">
        <f>F58+F59</f>
        <v>212.4</v>
      </c>
      <c r="G57" s="14">
        <f t="shared" si="4"/>
        <v>25.5934449933727</v>
      </c>
      <c r="H57" s="14">
        <f>H58+H59</f>
        <v>150.30000000000001</v>
      </c>
      <c r="I57" s="15">
        <f t="shared" si="5"/>
        <v>141.31736526946108</v>
      </c>
    </row>
    <row r="58" spans="1:9" ht="15.75" hidden="1">
      <c r="A58" s="26" t="s">
        <v>116</v>
      </c>
      <c r="B58" s="27" t="s">
        <v>117</v>
      </c>
      <c r="C58" s="18">
        <v>0</v>
      </c>
      <c r="D58" s="18">
        <v>0</v>
      </c>
      <c r="E58" s="14">
        <f t="shared" si="3"/>
        <v>0</v>
      </c>
      <c r="F58" s="14">
        <v>0</v>
      </c>
      <c r="G58" s="14">
        <v>0</v>
      </c>
      <c r="H58" s="18">
        <v>0</v>
      </c>
      <c r="I58" s="15" t="e">
        <f t="shared" si="5"/>
        <v>#DIV/0!</v>
      </c>
    </row>
    <row r="59" spans="1:9" ht="31.5">
      <c r="A59" s="26" t="s">
        <v>110</v>
      </c>
      <c r="B59" s="27" t="s">
        <v>111</v>
      </c>
      <c r="C59" s="18">
        <v>829.9</v>
      </c>
      <c r="D59" s="18">
        <v>395.2</v>
      </c>
      <c r="E59" s="14">
        <f t="shared" si="3"/>
        <v>47.620195204241469</v>
      </c>
      <c r="F59" s="18">
        <v>212.4</v>
      </c>
      <c r="G59" s="14">
        <f t="shared" si="4"/>
        <v>25.5934449933727</v>
      </c>
      <c r="H59" s="18">
        <v>150.30000000000001</v>
      </c>
      <c r="I59" s="15">
        <f t="shared" si="5"/>
        <v>141.31736526946108</v>
      </c>
    </row>
    <row r="60" spans="1:9" ht="15.75">
      <c r="A60" s="24" t="s">
        <v>63</v>
      </c>
      <c r="B60" s="25" t="s">
        <v>22</v>
      </c>
      <c r="C60" s="14">
        <f>SUM(C61:C61)</f>
        <v>670</v>
      </c>
      <c r="D60" s="14">
        <f>SUM(D61:D61)</f>
        <v>458.2</v>
      </c>
      <c r="E60" s="14">
        <f t="shared" si="3"/>
        <v>68.388059701492537</v>
      </c>
      <c r="F60" s="14">
        <f>F61</f>
        <v>81.900000000000006</v>
      </c>
      <c r="G60" s="14">
        <f t="shared" si="4"/>
        <v>12.223880597014926</v>
      </c>
      <c r="H60" s="14">
        <f>SUM(H61:H61)</f>
        <v>305.3</v>
      </c>
      <c r="I60" s="15">
        <f t="shared" si="5"/>
        <v>26.826072715361942</v>
      </c>
    </row>
    <row r="61" spans="1:9" ht="31.5">
      <c r="A61" s="26" t="s">
        <v>98</v>
      </c>
      <c r="B61" s="27" t="s">
        <v>99</v>
      </c>
      <c r="C61" s="18">
        <v>670</v>
      </c>
      <c r="D61" s="18">
        <v>458.2</v>
      </c>
      <c r="E61" s="14">
        <f t="shared" si="3"/>
        <v>68.388059701492537</v>
      </c>
      <c r="F61" s="18">
        <v>81.900000000000006</v>
      </c>
      <c r="G61" s="14">
        <f t="shared" si="4"/>
        <v>12.223880597014926</v>
      </c>
      <c r="H61" s="18">
        <v>305.3</v>
      </c>
      <c r="I61" s="15">
        <f t="shared" si="5"/>
        <v>26.826072715361942</v>
      </c>
    </row>
    <row r="62" spans="1:9" ht="31.5">
      <c r="A62" s="24" t="s">
        <v>64</v>
      </c>
      <c r="B62" s="25" t="s">
        <v>23</v>
      </c>
      <c r="C62" s="14">
        <f>SUM(C63)</f>
        <v>729</v>
      </c>
      <c r="D62" s="14">
        <f>SUM(D63)</f>
        <v>1.5</v>
      </c>
      <c r="E62" s="14">
        <f t="shared" si="3"/>
        <v>0.20576131687242799</v>
      </c>
      <c r="F62" s="14">
        <f>F63</f>
        <v>0</v>
      </c>
      <c r="G62" s="14">
        <f t="shared" si="4"/>
        <v>0</v>
      </c>
      <c r="H62" s="14">
        <f>SUM(H63)</f>
        <v>0</v>
      </c>
      <c r="I62" s="15">
        <v>0</v>
      </c>
    </row>
    <row r="63" spans="1:9" ht="47.25">
      <c r="A63" s="26" t="s">
        <v>65</v>
      </c>
      <c r="B63" s="27" t="s">
        <v>84</v>
      </c>
      <c r="C63" s="18">
        <v>729</v>
      </c>
      <c r="D63" s="18">
        <v>1.5</v>
      </c>
      <c r="E63" s="14">
        <f t="shared" si="3"/>
        <v>0.20576131687242799</v>
      </c>
      <c r="F63" s="18">
        <v>0</v>
      </c>
      <c r="G63" s="14">
        <f t="shared" si="4"/>
        <v>0</v>
      </c>
      <c r="H63" s="18">
        <v>0</v>
      </c>
      <c r="I63" s="15">
        <v>0</v>
      </c>
    </row>
    <row r="64" spans="1:9" ht="63">
      <c r="A64" s="24" t="s">
        <v>66</v>
      </c>
      <c r="B64" s="25" t="s">
        <v>85</v>
      </c>
      <c r="C64" s="14">
        <f>SUM(C65:C65)</f>
        <v>5669.9</v>
      </c>
      <c r="D64" s="14">
        <f>SUM(D65:D65)</f>
        <v>1224</v>
      </c>
      <c r="E64" s="14">
        <f t="shared" si="3"/>
        <v>21.587682322439548</v>
      </c>
      <c r="F64" s="14">
        <f>F65</f>
        <v>1666</v>
      </c>
      <c r="G64" s="14">
        <f t="shared" si="4"/>
        <v>29.383234272209393</v>
      </c>
      <c r="H64" s="14">
        <f>SUM(H65:H65)</f>
        <v>612</v>
      </c>
      <c r="I64" s="15">
        <f t="shared" si="5"/>
        <v>272.22222222222223</v>
      </c>
    </row>
    <row r="65" spans="1:9" ht="63">
      <c r="A65" s="26" t="s">
        <v>67</v>
      </c>
      <c r="B65" s="27" t="s">
        <v>68</v>
      </c>
      <c r="C65" s="18">
        <v>5669.9</v>
      </c>
      <c r="D65" s="18">
        <v>1224</v>
      </c>
      <c r="E65" s="14">
        <f t="shared" si="3"/>
        <v>21.587682322439548</v>
      </c>
      <c r="F65" s="18">
        <v>1666</v>
      </c>
      <c r="G65" s="14">
        <f t="shared" si="4"/>
        <v>29.383234272209393</v>
      </c>
      <c r="H65" s="18">
        <v>612</v>
      </c>
      <c r="I65" s="15">
        <f t="shared" si="5"/>
        <v>272.22222222222223</v>
      </c>
    </row>
    <row r="66" spans="1:9" ht="15.75">
      <c r="A66" s="20"/>
      <c r="B66" s="13" t="s">
        <v>14</v>
      </c>
      <c r="C66" s="14">
        <f>C64+C62+C60+C57+C53+C50+C43+C40+C34+C25+C32</f>
        <v>945614.4</v>
      </c>
      <c r="D66" s="14">
        <f>D64+D62+D60+D57+D53+D50+D43+D40+D34+D25+D32</f>
        <v>365607.69999999995</v>
      </c>
      <c r="E66" s="14">
        <f t="shared" si="3"/>
        <v>38.663508085325262</v>
      </c>
      <c r="F66" s="14">
        <f>F25+F32+F34+F40+F43+F50+F53+F57+F60+F62+F64</f>
        <v>175586.4</v>
      </c>
      <c r="G66" s="14">
        <f t="shared" si="4"/>
        <v>18.568498956868677</v>
      </c>
      <c r="H66" s="14">
        <f>H64+H62+H60+H57+H53+H50+H43+H40+H34+H25+H32</f>
        <v>161176.59999999998</v>
      </c>
      <c r="I66" s="15">
        <f t="shared" si="5"/>
        <v>108.94037968290684</v>
      </c>
    </row>
    <row r="67" spans="1:9" ht="31.5">
      <c r="A67" s="28"/>
      <c r="B67" s="17" t="s">
        <v>24</v>
      </c>
      <c r="C67" s="18">
        <f>C23-C66</f>
        <v>-25675.599999999977</v>
      </c>
      <c r="D67" s="18">
        <f>D23-D66</f>
        <v>-82176.199999999953</v>
      </c>
      <c r="E67" s="18" t="s">
        <v>91</v>
      </c>
      <c r="F67" s="18">
        <f t="shared" ref="F67" si="7">F23-F66</f>
        <v>20325.400000000023</v>
      </c>
      <c r="G67" s="18" t="s">
        <v>91</v>
      </c>
      <c r="H67" s="18">
        <f t="shared" ref="H67" si="8">H23-H66</f>
        <v>13296.5</v>
      </c>
      <c r="I67" s="15" t="s">
        <v>91</v>
      </c>
    </row>
    <row r="68" spans="1:9" ht="15.75" customHeight="1">
      <c r="A68" s="20"/>
      <c r="B68" s="21" t="s">
        <v>25</v>
      </c>
      <c r="C68" s="22"/>
      <c r="D68" s="22"/>
      <c r="E68" s="22"/>
      <c r="F68" s="22"/>
      <c r="G68" s="22"/>
      <c r="H68" s="22"/>
      <c r="I68" s="23"/>
    </row>
    <row r="69" spans="1:9" s="1" customFormat="1" ht="31.5">
      <c r="A69" s="29" t="s">
        <v>86</v>
      </c>
      <c r="B69" s="17" t="s">
        <v>87</v>
      </c>
      <c r="C69" s="18">
        <v>0</v>
      </c>
      <c r="D69" s="18">
        <v>0</v>
      </c>
      <c r="E69" s="30" t="s">
        <v>91</v>
      </c>
      <c r="F69" s="30">
        <v>0</v>
      </c>
      <c r="G69" s="30" t="s">
        <v>91</v>
      </c>
      <c r="H69" s="18">
        <v>0</v>
      </c>
      <c r="I69" s="30" t="s">
        <v>91</v>
      </c>
    </row>
    <row r="70" spans="1:9" s="1" customFormat="1" ht="47.25">
      <c r="A70" s="16" t="s">
        <v>88</v>
      </c>
      <c r="B70" s="17" t="s">
        <v>89</v>
      </c>
      <c r="C70" s="18">
        <v>0</v>
      </c>
      <c r="D70" s="18">
        <v>-4000</v>
      </c>
      <c r="E70" s="30" t="s">
        <v>91</v>
      </c>
      <c r="F70" s="30">
        <v>0</v>
      </c>
      <c r="G70" s="30" t="s">
        <v>91</v>
      </c>
      <c r="H70" s="18">
        <v>0</v>
      </c>
      <c r="I70" s="31" t="s">
        <v>91</v>
      </c>
    </row>
    <row r="71" spans="1:9" s="1" customFormat="1" ht="31.5">
      <c r="A71" s="16" t="s">
        <v>77</v>
      </c>
      <c r="B71" s="17" t="s">
        <v>90</v>
      </c>
      <c r="C71" s="18">
        <v>25675.599999999999</v>
      </c>
      <c r="D71" s="18">
        <v>-15163.6</v>
      </c>
      <c r="E71" s="30" t="s">
        <v>91</v>
      </c>
      <c r="F71" s="30">
        <v>20325.400000000001</v>
      </c>
      <c r="G71" s="30" t="s">
        <v>91</v>
      </c>
      <c r="H71" s="18">
        <v>-13296.5</v>
      </c>
      <c r="I71" s="31" t="s">
        <v>91</v>
      </c>
    </row>
    <row r="72" spans="1:9" ht="15.75">
      <c r="A72" s="10"/>
      <c r="B72" s="13" t="s">
        <v>14</v>
      </c>
      <c r="C72" s="14">
        <f>C69+C70+C71</f>
        <v>25675.599999999999</v>
      </c>
      <c r="D72" s="14">
        <f t="shared" ref="D72:F72" si="9">D69+D70+D71</f>
        <v>-19163.599999999999</v>
      </c>
      <c r="E72" s="14" t="e">
        <f t="shared" si="9"/>
        <v>#VALUE!</v>
      </c>
      <c r="F72" s="14">
        <f t="shared" si="9"/>
        <v>20325.400000000001</v>
      </c>
      <c r="G72" s="30" t="s">
        <v>91</v>
      </c>
      <c r="H72" s="14">
        <f>H69+H70+H71</f>
        <v>-13296.5</v>
      </c>
      <c r="I72" s="31" t="s">
        <v>91</v>
      </c>
    </row>
    <row r="74" spans="1:9">
      <c r="C74" s="34"/>
      <c r="D74" s="34"/>
      <c r="E74" s="34"/>
      <c r="F74" s="34"/>
      <c r="G74" s="34"/>
      <c r="H74" s="34"/>
      <c r="I74" s="34"/>
    </row>
    <row r="75" spans="1:9" ht="28.5" customHeight="1">
      <c r="A75" s="35"/>
      <c r="B75" s="35"/>
      <c r="H75" s="36"/>
      <c r="I75" s="36"/>
    </row>
  </sheetData>
  <mergeCells count="10">
    <mergeCell ref="A1:I1"/>
    <mergeCell ref="A2:I2"/>
    <mergeCell ref="A3:I3"/>
    <mergeCell ref="A4:I4"/>
    <mergeCell ref="A6:I6"/>
    <mergeCell ref="A75:B75"/>
    <mergeCell ref="H75:I75"/>
    <mergeCell ref="B8:I8"/>
    <mergeCell ref="B24:I24"/>
    <mergeCell ref="B68:I6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2020-04-08T10:33:47Z</dcterms:modified>
</cp:coreProperties>
</file>