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4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<sst xmlns="http://schemas.openxmlformats.org/spreadsheetml/2006/main" count="687" uniqueCount="218">
  <si>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</si>
  <si>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</si>
  <si>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</si>
  <si>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</si>
  <si>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</si>
  <si>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</si>
  <si>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</si>
  <si>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</si>
  <si>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</si>
  <si>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</si>
  <si>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</si>
  <si>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</si>
  <si>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</si>
  <si>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</si>
  <si>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</si>
  <si>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</si>
  <si>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</si>
  <si>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</si>
  <si>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</si>
  <si>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</si>
  <si>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</si>
  <si>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</si>
  <si>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</si>
  <si>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</si>
  <si>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</si>
  <si>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</si>
  <si>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</si>
  <si>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</si>
  <si>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</si>
  <si>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</si>
  <si>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</si>
  <si>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</si>
  <si>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</si>
  <si>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</si>
  <si>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</si>
  <si>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</si>
  <si>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</si>
  <si>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</si>
  <si>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</si>
  <si>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</si>
  <si>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</si>
  <si>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</si>
  <si>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</si>
  <si>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</si>
  <si>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</si>
  <si>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</si>
  <si>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</si>
  <si>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</si>
  <si>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</si>
  <si>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</si>
  <si>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</si>
  <si>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</si>
  <si>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</si>
  <si>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</si>
  <si>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</si>
  <si>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</si>
  <si>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</si>
  <si>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</si>
  <si>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</si>
  <si>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</si>
  <si>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</si>
  <si>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</si>
  <si>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</si>
  <si>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</si>
  <si>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</si>
  <si>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</si>
  <si>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</si>
  <si>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</si>
  <si>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</si>
  <si>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</si>
  <si>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</si>
  <si>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</si>
  <si>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</si>
  <si>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</si>
  <si>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</si>
  <si>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</si>
  <si>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</si>
  <si>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</si>
  <si>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</si>
  <si>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</si>
  <si>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</si>
  <si>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</si>
  <si>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</si>
  <si>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</si>
  <si>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</si>
  <si>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</si>
  <si>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</si>
  <si>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</si>
  <si>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</si>
  <si>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</si>
  <si>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</si>
  <si>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</si>
  <si>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</si>
  <si>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</si>
  <si>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</si>
  <si>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</si>
  <si>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</si>
  <si>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</si>
  <si>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</si>
  <si>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</si>
  <si>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</si>
  <si>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</si>
  <si>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</si>
  <si>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</si>
  <si>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</si>
  <si>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</si>
  <si>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</si>
  <si>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</si>
  <si>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</si>
  <si>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</si>
  <si>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</si>
  <si>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</si>
  <si>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</si>
  <si>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</si>
  <si>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</si>
  <si>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</si>
  <si>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</si>
  <si>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</si>
  <si>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</si>
  <si>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</si>
  <si>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</si>
  <si>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</si>
  <si>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</si>
  <si>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</si>
  <si>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</si>
  <si>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</si>
  <si>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</si>
  <si>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</si>
  <si>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01.01.2018 года</t>
  </si>
  <si>
    <t>Задолженность на 01.01.2018</t>
  </si>
  <si>
    <t>Задолженность                                на 01.01.2017</t>
  </si>
  <si>
    <t>2017 год</t>
  </si>
  <si>
    <t>Фактические расходы по обслуживанию  муниципального долга за 2017 год</t>
  </si>
  <si>
    <t>Задолженность на 01.01.2017</t>
  </si>
  <si>
    <t>Фактические расходы по обслуживанию  муниципального  долга за 2017 год</t>
  </si>
  <si>
    <t>действующая по состоянию на 01.01.2017</t>
  </si>
  <si>
    <t>Фактические расходы по обслуживанию муниципального  долга за 2017 год</t>
  </si>
  <si>
    <t>Размер долга по состоянию на 01.01.2017</t>
  </si>
  <si>
    <t>Факт за 2017 год</t>
  </si>
  <si>
    <t>Собственные доходы фактические по состоянию            на 01.01.2018</t>
  </si>
  <si>
    <t>Отношение фактического объема долга                                   на 01.01.2017, в %</t>
  </si>
  <si>
    <t>Начальник</t>
  </si>
  <si>
    <t>Балашова М.А.</t>
  </si>
  <si>
    <t>Бюджетные назначения на 2017 год</t>
  </si>
  <si>
    <t>Бюджетные назначения на 2017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</si>
  <si>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</si>
  <si>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</si>
  <si>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</si>
  <si>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</si>
  <si>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</si>
  <si>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</si>
  <si>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</si>
  <si>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</si>
  <si>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19.05.2016</t>
  </si>
  <si>
    <t>02-02-30-101 от 02.09.2016</t>
  </si>
  <si>
    <t>Частичное погашение дифицита бюджета</t>
  </si>
  <si>
    <t>30.09.2019</t>
  </si>
  <si>
    <t>02.09.2016</t>
  </si>
  <si>
    <t>ПАО "Сбербанк России"</t>
  </si>
  <si>
    <t>49 от 20.09.2016</t>
  </si>
  <si>
    <t>Покрытие расходов бюджета</t>
  </si>
  <si>
    <t>НДФЛ</t>
  </si>
  <si>
    <t>22.09.2017</t>
  </si>
  <si>
    <t>24.01.2017, 28.02.2017, 31.03.2017, 02.05.2017, 31.05.2017, 30.06.2017, 31.07.2017, 31.08.2017</t>
  </si>
  <si>
    <t>20.09.2016</t>
  </si>
  <si>
    <t>ПАО "Совкомбанк"</t>
  </si>
  <si>
    <t>86 от 23.10.2017</t>
  </si>
  <si>
    <t>23.10.2018</t>
  </si>
  <si>
    <t>23.10.2017</t>
  </si>
  <si>
    <t>13.12.2017</t>
  </si>
  <si>
    <t>ООО Газпром межрегионгаз Саратов"</t>
  </si>
  <si>
    <t>МУП "Теплотехник"</t>
  </si>
  <si>
    <t>Решение Собрания депутатов</t>
  </si>
  <si>
    <t>11-75 от 27.01.2017</t>
  </si>
  <si>
    <t>1 от 27.01.2017</t>
  </si>
  <si>
    <t>01.06.2017</t>
  </si>
  <si>
    <t>27.01.2017</t>
  </si>
  <si>
    <t>17.03.2017</t>
  </si>
  <si>
    <t>12-82 от 24.03.2017</t>
  </si>
  <si>
    <t>2 от 24.03.2017</t>
  </si>
  <si>
    <t>24.03.2017</t>
  </si>
  <si>
    <t>12.05.2017</t>
  </si>
  <si>
    <t>16-112 от 22.06.2017</t>
  </si>
  <si>
    <t>3 от 22.06.2017</t>
  </si>
  <si>
    <t>01.09.2017</t>
  </si>
  <si>
    <t>22.06.2017</t>
  </si>
  <si>
    <t>16.08.2017</t>
  </si>
  <si>
    <t>18-125 от 28.08.2017</t>
  </si>
  <si>
    <t>4 от 28.08.2017</t>
  </si>
  <si>
    <t>30.10.2017</t>
  </si>
  <si>
    <t>28.08.2017</t>
  </si>
  <si>
    <t>01.12.2017</t>
  </si>
  <si>
    <t>поселения:</t>
  </si>
  <si>
    <t>МО город Ртищево</t>
  </si>
  <si>
    <t>ООО "Газпром межрегионгаз Саратов"</t>
  </si>
  <si>
    <t>Решение Совета депутатов</t>
  </si>
  <si>
    <t>46-240 от 26.01.2017</t>
  </si>
  <si>
    <t>1 от 26.01.2017</t>
  </si>
  <si>
    <t>26.01.2017</t>
  </si>
  <si>
    <t>06.02.2017</t>
  </si>
  <si>
    <t>48-248 от 23.03.2017</t>
  </si>
  <si>
    <t>2 от 23.03.2017</t>
  </si>
  <si>
    <t>23.03.2017</t>
  </si>
  <si>
    <t>10.04.2017</t>
  </si>
  <si>
    <t>52-264 от 23.06.2017</t>
  </si>
  <si>
    <t>3 от 23.06.2017</t>
  </si>
  <si>
    <t>23.06.2017</t>
  </si>
  <si>
    <t>09.10.2017</t>
  </si>
  <si>
    <t>52-282 от 27.10.2017</t>
  </si>
  <si>
    <t>4 от 27.10.2017</t>
  </si>
  <si>
    <t>27.10.2017</t>
  </si>
  <si>
    <t>22.12.2017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</si>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</sst>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3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173" fontId="0" fillId="0" borderId="30" xfId="61" applyNumberFormat="1" applyFont="1" applyFill="1" applyBorder="1" applyAlignment="1">
      <alignment horizontal="right" vertical="top" wrapText="1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14" fontId="0" fillId="0" borderId="30" xfId="80" applyNumberFormat="1" applyFont="1" applyFill="1" applyBorder="1" applyAlignment="1">
      <alignment horizontal="left" vertical="top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A15" sqref="A15:V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/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145</v>
      </c>
      <c r="O9" s="170">
        <v>0</v>
      </c>
      <c r="P9" s="173" t="s">
        <v>145</v>
      </c>
      <c r="Q9" s="170">
        <v>0</v>
      </c>
      <c r="R9" s="270">
        <v>4000000</v>
      </c>
      <c r="S9" s="270"/>
      <c r="T9" s="215">
        <v>4000</v>
      </c>
      <c r="U9" s="215">
        <v>4000</v>
      </c>
      <c r="V9" s="270">
        <v>0</v>
      </c>
      <c r="W9" s="174" t="s">
        <v>153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154</v>
      </c>
      <c r="D10" s="171" t="s">
        <v>155</v>
      </c>
      <c r="E10" s="116" t="s">
        <v>156</v>
      </c>
      <c r="F10" s="116" t="s">
        <v>145</v>
      </c>
      <c r="G10" s="299">
        <v>0.1</v>
      </c>
      <c r="H10" s="299"/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145</v>
      </c>
      <c r="O10" s="170">
        <v>0</v>
      </c>
      <c r="P10" s="173" t="s">
        <v>145</v>
      </c>
      <c r="Q10" s="170">
        <v>0</v>
      </c>
      <c r="R10" s="270">
        <v>5600000</v>
      </c>
      <c r="S10" s="270"/>
      <c r="T10" s="215">
        <v>5600</v>
      </c>
      <c r="U10" s="215">
        <v>5600</v>
      </c>
      <c r="V10" s="270">
        <v>0</v>
      </c>
      <c r="W10" s="174" t="s">
        <v>157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/>
      <c r="P11" s="173"/>
      <c r="Q11" s="170"/>
      <c r="R11" s="270">
        <v>9600000</v>
      </c>
      <c r="S11" s="270"/>
      <c r="T11" s="215">
        <v>9600</v>
      </c>
      <c r="U11" s="215">
        <v>9600</v>
      </c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/>
      <c r="P13" s="176"/>
      <c r="Q13" s="272"/>
      <c r="R13" s="266">
        <v>9600000</v>
      </c>
      <c r="S13" s="266"/>
      <c r="T13" s="219">
        <v>9600</v>
      </c>
      <c r="U13" s="219">
        <v>9600</v>
      </c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0</v>
      </c>
      <c r="P14" s="163"/>
      <c r="Q14" s="163">
        <f aca="true" t="shared" si="0" ref="Q14:V14">SUM(Q8:Q13)</f>
        <v>0</v>
      </c>
      <c r="R14" s="163">
        <f t="shared" si="0"/>
        <v>28800000</v>
      </c>
      <c r="S14" s="163">
        <f t="shared" si="0"/>
        <v>0</v>
      </c>
      <c r="T14" s="163">
        <f t="shared" si="0"/>
        <v>28800</v>
      </c>
      <c r="U14" s="163">
        <f t="shared" si="0"/>
        <v>28800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showZeros="0" zoomScaleSheetLayoutView="90" zoomScalePageLayoutView="0" workbookViewId="0" topLeftCell="G1">
      <selection activeCell="O12" sqref="O12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4.25390625" style="65" customWidth="1"/>
    <col min="16" max="18" width="18.625" style="70" customWidth="1"/>
    <col min="19" max="19" width="20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57" t="s">
        <v>148</v>
      </c>
      <c r="B11" s="358"/>
      <c r="C11" s="331"/>
      <c r="D11" s="358"/>
      <c r="E11" s="393"/>
      <c r="F11" s="331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02">
      <c r="A12" s="115">
        <v>1</v>
      </c>
      <c r="B12" s="171" t="s">
        <v>158</v>
      </c>
      <c r="C12" s="116" t="s">
        <v>159</v>
      </c>
      <c r="D12" s="171" t="s">
        <v>160</v>
      </c>
      <c r="E12" s="120" t="s">
        <v>161</v>
      </c>
      <c r="F12" s="116" t="s">
        <v>145</v>
      </c>
      <c r="G12" s="305">
        <v>12.32205</v>
      </c>
      <c r="H12" s="305"/>
      <c r="I12" s="118" t="s">
        <v>162</v>
      </c>
      <c r="J12" s="170">
        <v>10000000</v>
      </c>
      <c r="K12" s="170">
        <v>8000000</v>
      </c>
      <c r="L12" s="170">
        <v>0</v>
      </c>
      <c r="M12" s="118" t="s">
        <v>145</v>
      </c>
      <c r="N12" s="170">
        <v>0</v>
      </c>
      <c r="O12" s="552" t="s">
        <v>163</v>
      </c>
      <c r="P12" s="170">
        <v>8000000</v>
      </c>
      <c r="Q12" s="170" t="s">
        <v>145</v>
      </c>
      <c r="R12" s="170">
        <v>0</v>
      </c>
      <c r="S12" s="170">
        <v>0</v>
      </c>
      <c r="T12" s="170"/>
      <c r="U12" s="215">
        <v>364179.58</v>
      </c>
      <c r="V12" s="215">
        <v>364179.58</v>
      </c>
      <c r="W12" s="170">
        <v>0</v>
      </c>
      <c r="X12" s="116"/>
      <c r="Y12" s="143" t="s">
        <v>164</v>
      </c>
    </row>
    <row r="13" spans="1:25" s="55" customFormat="1" ht="25.5">
      <c r="A13" s="115">
        <v>2</v>
      </c>
      <c r="B13" s="171" t="s">
        <v>165</v>
      </c>
      <c r="C13" s="116" t="s">
        <v>166</v>
      </c>
      <c r="D13" s="171" t="s">
        <v>160</v>
      </c>
      <c r="E13" s="120" t="s">
        <v>161</v>
      </c>
      <c r="F13" s="116" t="s">
        <v>145</v>
      </c>
      <c r="G13" s="305">
        <v>10.18</v>
      </c>
      <c r="H13" s="305"/>
      <c r="I13" s="118" t="s">
        <v>167</v>
      </c>
      <c r="J13" s="170">
        <v>5000000</v>
      </c>
      <c r="K13" s="170">
        <v>0</v>
      </c>
      <c r="L13" s="170">
        <v>0</v>
      </c>
      <c r="M13" s="118" t="s">
        <v>168</v>
      </c>
      <c r="N13" s="170">
        <v>5000000</v>
      </c>
      <c r="O13" s="118" t="s">
        <v>169</v>
      </c>
      <c r="P13" s="170">
        <v>500000</v>
      </c>
      <c r="Q13" s="170" t="s">
        <v>145</v>
      </c>
      <c r="R13" s="170">
        <v>0</v>
      </c>
      <c r="S13" s="170">
        <v>4500000</v>
      </c>
      <c r="T13" s="170"/>
      <c r="U13" s="215">
        <v>48808.22</v>
      </c>
      <c r="V13" s="215">
        <v>48808.22</v>
      </c>
      <c r="W13" s="170">
        <v>0</v>
      </c>
      <c r="X13" s="116"/>
      <c r="Y13" s="143" t="s">
        <v>168</v>
      </c>
    </row>
    <row r="14" spans="1:25" ht="12.75">
      <c r="A14" s="394" t="s">
        <v>146</v>
      </c>
      <c r="B14" s="358"/>
      <c r="C14" s="116"/>
      <c r="D14" s="171"/>
      <c r="E14" s="120"/>
      <c r="F14" s="116"/>
      <c r="G14" s="305"/>
      <c r="H14" s="305"/>
      <c r="I14" s="118"/>
      <c r="J14" s="170">
        <v>15000000</v>
      </c>
      <c r="K14" s="170">
        <v>8000000</v>
      </c>
      <c r="L14" s="170"/>
      <c r="M14" s="118"/>
      <c r="N14" s="170">
        <v>5000000</v>
      </c>
      <c r="O14" s="118"/>
      <c r="P14" s="170">
        <v>8500000</v>
      </c>
      <c r="Q14" s="170"/>
      <c r="R14" s="170"/>
      <c r="S14" s="170">
        <v>4500000</v>
      </c>
      <c r="T14" s="170"/>
      <c r="U14" s="215">
        <v>412987.8</v>
      </c>
      <c r="V14" s="215">
        <v>412987.8</v>
      </c>
      <c r="W14" s="170"/>
      <c r="X14" s="116"/>
      <c r="Y14" s="143"/>
    </row>
    <row r="15" spans="1:25" ht="13.5" thickBot="1">
      <c r="A15" s="395" t="s">
        <v>147</v>
      </c>
      <c r="B15" s="358"/>
      <c r="C15" s="116"/>
      <c r="D15" s="171"/>
      <c r="E15" s="120"/>
      <c r="F15" s="116"/>
      <c r="G15" s="305"/>
      <c r="H15" s="305"/>
      <c r="I15" s="118"/>
      <c r="J15" s="170"/>
      <c r="K15" s="170"/>
      <c r="L15" s="170"/>
      <c r="M15" s="118"/>
      <c r="N15" s="170"/>
      <c r="O15" s="118"/>
      <c r="P15" s="170"/>
      <c r="Q15" s="170"/>
      <c r="R15" s="170"/>
      <c r="S15" s="170"/>
      <c r="T15" s="170"/>
      <c r="U15" s="215"/>
      <c r="V15" s="215"/>
      <c r="W15" s="170"/>
      <c r="X15" s="116"/>
      <c r="Y15" s="143"/>
    </row>
    <row r="16" spans="1:25" ht="13.5" thickBot="1">
      <c r="A16" s="396" t="s">
        <v>10</v>
      </c>
      <c r="B16" s="397"/>
      <c r="C16" s="112"/>
      <c r="D16" s="172"/>
      <c r="E16" s="114"/>
      <c r="F16" s="112"/>
      <c r="G16" s="327"/>
      <c r="H16" s="327"/>
      <c r="I16" s="306"/>
      <c r="J16" s="269">
        <v>15000000</v>
      </c>
      <c r="K16" s="169">
        <v>8000000</v>
      </c>
      <c r="L16" s="169"/>
      <c r="M16" s="113"/>
      <c r="N16" s="169">
        <v>5000000</v>
      </c>
      <c r="O16" s="113"/>
      <c r="P16" s="169">
        <v>8500000</v>
      </c>
      <c r="Q16" s="169"/>
      <c r="R16" s="169"/>
      <c r="S16" s="169">
        <v>4500000</v>
      </c>
      <c r="T16" s="169"/>
      <c r="U16" s="268">
        <v>412987.8</v>
      </c>
      <c r="V16" s="268">
        <v>412987.8</v>
      </c>
      <c r="W16" s="169"/>
      <c r="X16" s="112"/>
      <c r="Y16" s="142"/>
    </row>
    <row r="17" spans="1:25" ht="1.5" customHeight="1">
      <c r="A17" s="127" t="s">
        <v>10</v>
      </c>
      <c r="B17" s="128"/>
      <c r="C17" s="165"/>
      <c r="D17" s="166"/>
      <c r="E17" s="166"/>
      <c r="F17" s="165"/>
      <c r="G17" s="302"/>
      <c r="H17" s="302"/>
      <c r="I17" s="166"/>
      <c r="J17" s="260">
        <f>SUM(J11:J16)</f>
        <v>45000000</v>
      </c>
      <c r="K17" s="267">
        <f>SUM(K11:K16)</f>
        <v>24000000</v>
      </c>
      <c r="L17" s="267">
        <f>SUM(L11:L16)</f>
        <v>0</v>
      </c>
      <c r="M17" s="168"/>
      <c r="N17" s="267">
        <f>SUM(N11:N16)</f>
        <v>15000000</v>
      </c>
      <c r="O17" s="168"/>
      <c r="P17" s="267">
        <f>SUM(P11:P16)</f>
        <v>25500000</v>
      </c>
      <c r="Q17" s="167"/>
      <c r="R17" s="267">
        <f>SUM(P17:Q17)</f>
        <v>25500000</v>
      </c>
      <c r="S17" s="267">
        <f>SUM(S11:S16)</f>
        <v>13500000</v>
      </c>
      <c r="T17" s="267">
        <f>SUM(T11:T16)</f>
        <v>0</v>
      </c>
      <c r="U17" s="267">
        <f>SUM(U11:U16)</f>
        <v>1238963.4000000001</v>
      </c>
      <c r="V17" s="267">
        <f>SUM(V11:V16)</f>
        <v>1238963.4000000001</v>
      </c>
      <c r="W17" s="309">
        <f>SUM(W11:W16)</f>
        <v>0</v>
      </c>
      <c r="X17" s="129"/>
      <c r="Y17" s="130"/>
    </row>
    <row r="18" ht="12.75" customHeight="1">
      <c r="F18" s="65"/>
    </row>
    <row r="19" ht="13.5" customHeight="1">
      <c r="V19" s="70"/>
    </row>
    <row r="20" spans="11:14" ht="13.5" customHeight="1">
      <c r="K20" s="391" t="s">
        <v>105</v>
      </c>
      <c r="L20" s="392"/>
      <c r="M20" s="389">
        <v>0</v>
      </c>
      <c r="N20" s="390"/>
    </row>
  </sheetData>
  <sheetProtection formatCells="0" formatColumns="0" formatRows="0" insertColumns="0" insertRows="0" insertHyperlinks="0" deleteColumns="0" deleteRows="0" sort="0" autoFilter="0" pivotTables="0"/>
  <mergeCells count="41">
    <mergeCell ref="M20:N20"/>
    <mergeCell ref="K20:L20"/>
    <mergeCell ref="A11:F11"/>
    <mergeCell ref="A14:B14"/>
    <mergeCell ref="A15:B15"/>
    <mergeCell ref="A16:B16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9" t="s">
        <v>16</v>
      </c>
      <c r="J3" s="6" t="s">
        <v>133</v>
      </c>
      <c r="K3" s="400"/>
      <c r="L3" s="414" t="s">
        <v>131</v>
      </c>
      <c r="M3" s="344"/>
      <c r="N3" s="344"/>
      <c r="O3" s="344"/>
      <c r="P3" s="344"/>
      <c r="Q3" s="344"/>
      <c r="R3" s="344"/>
      <c r="S3" s="344"/>
      <c r="T3" s="344"/>
      <c r="U3" s="415"/>
      <c r="V3" s="6" t="s">
        <v>129</v>
      </c>
      <c r="W3" s="400"/>
      <c r="X3" s="404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10"/>
      <c r="J4" s="5"/>
      <c r="K4" s="401"/>
      <c r="L4" s="416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8"/>
      <c r="V4" s="5"/>
      <c r="W4" s="401"/>
      <c r="X4" s="405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10"/>
      <c r="J5" s="402" t="s">
        <v>4</v>
      </c>
      <c r="K5" s="398" t="s">
        <v>11</v>
      </c>
      <c r="L5" s="412" t="s">
        <v>36</v>
      </c>
      <c r="M5" s="12" t="s">
        <v>9</v>
      </c>
      <c r="N5" s="417" t="s">
        <v>119</v>
      </c>
      <c r="O5" s="417" t="s">
        <v>9</v>
      </c>
      <c r="P5" s="26" t="s">
        <v>36</v>
      </c>
      <c r="Q5" s="12" t="s">
        <v>9</v>
      </c>
      <c r="R5" s="12"/>
      <c r="S5" s="12"/>
      <c r="T5" s="12"/>
      <c r="U5" s="407"/>
      <c r="V5" s="402" t="s">
        <v>4</v>
      </c>
      <c r="W5" s="398" t="s">
        <v>20</v>
      </c>
      <c r="X5" s="405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10"/>
      <c r="J6" s="402"/>
      <c r="K6" s="398"/>
      <c r="L6" s="412"/>
      <c r="M6" s="12"/>
      <c r="N6" s="418"/>
      <c r="O6" s="418"/>
      <c r="P6" s="26"/>
      <c r="Q6" s="12" t="s">
        <v>4</v>
      </c>
      <c r="R6" s="12" t="s">
        <v>21</v>
      </c>
      <c r="S6" s="12"/>
      <c r="T6" s="12"/>
      <c r="U6" s="407"/>
      <c r="V6" s="402"/>
      <c r="W6" s="398"/>
      <c r="X6" s="405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10"/>
      <c r="J7" s="402"/>
      <c r="K7" s="398"/>
      <c r="L7" s="412"/>
      <c r="M7" s="12"/>
      <c r="N7" s="418"/>
      <c r="O7" s="418"/>
      <c r="P7" s="26"/>
      <c r="Q7" s="12"/>
      <c r="R7" s="12" t="s">
        <v>22</v>
      </c>
      <c r="S7" s="12" t="s">
        <v>122</v>
      </c>
      <c r="T7" s="12"/>
      <c r="U7" s="407"/>
      <c r="V7" s="402"/>
      <c r="W7" s="398"/>
      <c r="X7" s="405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1"/>
      <c r="J8" s="403"/>
      <c r="K8" s="399"/>
      <c r="L8" s="413"/>
      <c r="M8" s="346"/>
      <c r="N8" s="419"/>
      <c r="O8" s="419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3"/>
      <c r="W8" s="399"/>
      <c r="X8" s="406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3" t="s">
        <v>148</v>
      </c>
      <c r="B11" s="424"/>
      <c r="C11" s="425"/>
      <c r="D11" s="426"/>
      <c r="E11" s="427"/>
      <c r="F11" s="428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28.5">
      <c r="A12" s="178">
        <v>1</v>
      </c>
      <c r="B12" s="284" t="s">
        <v>170</v>
      </c>
      <c r="C12" s="179" t="s">
        <v>171</v>
      </c>
      <c r="D12" s="285" t="s">
        <v>172</v>
      </c>
      <c r="E12" s="180" t="s">
        <v>173</v>
      </c>
      <c r="F12" s="181" t="s">
        <v>174</v>
      </c>
      <c r="G12" s="181"/>
      <c r="H12" s="286" t="s">
        <v>145</v>
      </c>
      <c r="I12" s="180" t="s">
        <v>175</v>
      </c>
      <c r="J12" s="263">
        <v>0</v>
      </c>
      <c r="K12" s="265">
        <v>0</v>
      </c>
      <c r="L12" s="182" t="s">
        <v>176</v>
      </c>
      <c r="M12" s="183">
        <v>10000000</v>
      </c>
      <c r="N12" s="183" t="s">
        <v>145</v>
      </c>
      <c r="O12" s="183">
        <v>0</v>
      </c>
      <c r="P12" s="184" t="s">
        <v>177</v>
      </c>
      <c r="Q12" s="262">
        <v>10000000</v>
      </c>
      <c r="R12" s="263">
        <v>10000000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145</v>
      </c>
    </row>
    <row r="13" spans="1:24" s="40" customFormat="1" ht="29.25" thickBot="1">
      <c r="A13" s="178">
        <v>2</v>
      </c>
      <c r="B13" s="284" t="s">
        <v>170</v>
      </c>
      <c r="C13" s="179" t="s">
        <v>171</v>
      </c>
      <c r="D13" s="285" t="s">
        <v>172</v>
      </c>
      <c r="E13" s="180" t="s">
        <v>178</v>
      </c>
      <c r="F13" s="181" t="s">
        <v>179</v>
      </c>
      <c r="G13" s="181"/>
      <c r="H13" s="286" t="s">
        <v>145</v>
      </c>
      <c r="I13" s="180" t="s">
        <v>175</v>
      </c>
      <c r="J13" s="263">
        <v>0</v>
      </c>
      <c r="K13" s="265">
        <v>0</v>
      </c>
      <c r="L13" s="182" t="s">
        <v>180</v>
      </c>
      <c r="M13" s="183">
        <v>10000000</v>
      </c>
      <c r="N13" s="183" t="s">
        <v>145</v>
      </c>
      <c r="O13" s="183">
        <v>0</v>
      </c>
      <c r="P13" s="184" t="s">
        <v>181</v>
      </c>
      <c r="Q13" s="262">
        <v>10000000</v>
      </c>
      <c r="R13" s="263">
        <v>10000000</v>
      </c>
      <c r="S13" s="263">
        <v>0</v>
      </c>
      <c r="T13" s="263">
        <v>0</v>
      </c>
      <c r="U13" s="264">
        <v>0</v>
      </c>
      <c r="V13" s="287">
        <v>0</v>
      </c>
      <c r="W13" s="263"/>
      <c r="X13" s="185" t="s">
        <v>145</v>
      </c>
    </row>
    <row r="14" spans="1:24" ht="28.5">
      <c r="A14" s="178">
        <v>3</v>
      </c>
      <c r="B14" s="284" t="s">
        <v>170</v>
      </c>
      <c r="C14" s="179" t="s">
        <v>171</v>
      </c>
      <c r="D14" s="285" t="s">
        <v>172</v>
      </c>
      <c r="E14" s="180" t="s">
        <v>182</v>
      </c>
      <c r="F14" s="181" t="s">
        <v>183</v>
      </c>
      <c r="G14" s="181"/>
      <c r="H14" s="286" t="s">
        <v>145</v>
      </c>
      <c r="I14" s="180" t="s">
        <v>184</v>
      </c>
      <c r="J14" s="263">
        <v>0</v>
      </c>
      <c r="K14" s="265">
        <v>0</v>
      </c>
      <c r="L14" s="182" t="s">
        <v>185</v>
      </c>
      <c r="M14" s="183">
        <v>10000000</v>
      </c>
      <c r="N14" s="183" t="s">
        <v>145</v>
      </c>
      <c r="O14" s="183">
        <v>0</v>
      </c>
      <c r="P14" s="184" t="s">
        <v>186</v>
      </c>
      <c r="Q14" s="262">
        <v>10000000</v>
      </c>
      <c r="R14" s="263">
        <v>10000000</v>
      </c>
      <c r="S14" s="263">
        <v>0</v>
      </c>
      <c r="T14" s="263">
        <v>0</v>
      </c>
      <c r="U14" s="264">
        <v>0</v>
      </c>
      <c r="V14" s="287">
        <v>0</v>
      </c>
      <c r="W14" s="263"/>
      <c r="X14" s="185" t="s">
        <v>145</v>
      </c>
    </row>
    <row r="15" spans="1:24" ht="29.25" thickBot="1">
      <c r="A15" s="178">
        <v>4</v>
      </c>
      <c r="B15" s="284" t="s">
        <v>170</v>
      </c>
      <c r="C15" s="179" t="s">
        <v>171</v>
      </c>
      <c r="D15" s="285" t="s">
        <v>172</v>
      </c>
      <c r="E15" s="180" t="s">
        <v>187</v>
      </c>
      <c r="F15" s="181" t="s">
        <v>188</v>
      </c>
      <c r="G15" s="181"/>
      <c r="H15" s="286" t="s">
        <v>145</v>
      </c>
      <c r="I15" s="180" t="s">
        <v>189</v>
      </c>
      <c r="J15" s="263">
        <v>0</v>
      </c>
      <c r="K15" s="265">
        <v>0</v>
      </c>
      <c r="L15" s="182" t="s">
        <v>190</v>
      </c>
      <c r="M15" s="183">
        <v>10000000</v>
      </c>
      <c r="N15" s="183" t="s">
        <v>145</v>
      </c>
      <c r="O15" s="183">
        <v>0</v>
      </c>
      <c r="P15" s="184" t="s">
        <v>191</v>
      </c>
      <c r="Q15" s="262">
        <v>10000000</v>
      </c>
      <c r="R15" s="263">
        <v>10000000</v>
      </c>
      <c r="S15" s="263">
        <v>0</v>
      </c>
      <c r="T15" s="263">
        <v>0</v>
      </c>
      <c r="U15" s="264">
        <v>0</v>
      </c>
      <c r="V15" s="287">
        <v>0</v>
      </c>
      <c r="W15" s="263"/>
      <c r="X15" s="185" t="s">
        <v>145</v>
      </c>
    </row>
    <row r="16" spans="1:24" ht="15" thickBot="1">
      <c r="A16" s="423" t="s">
        <v>192</v>
      </c>
      <c r="B16" s="424"/>
      <c r="C16" s="425"/>
      <c r="D16" s="426"/>
      <c r="E16" s="427"/>
      <c r="F16" s="428"/>
      <c r="G16" s="181"/>
      <c r="H16" s="286"/>
      <c r="I16" s="180"/>
      <c r="J16" s="263"/>
      <c r="K16" s="265"/>
      <c r="L16" s="182"/>
      <c r="M16" s="183"/>
      <c r="N16" s="183"/>
      <c r="O16" s="183"/>
      <c r="P16" s="184"/>
      <c r="Q16" s="262"/>
      <c r="R16" s="263"/>
      <c r="S16" s="263"/>
      <c r="T16" s="263"/>
      <c r="U16" s="264"/>
      <c r="V16" s="287"/>
      <c r="W16" s="263"/>
      <c r="X16" s="185"/>
    </row>
    <row r="17" spans="1:24" s="59" customFormat="1" ht="18">
      <c r="A17" s="423" t="s">
        <v>193</v>
      </c>
      <c r="B17" s="424"/>
      <c r="C17" s="425"/>
      <c r="D17" s="426"/>
      <c r="E17" s="427"/>
      <c r="F17" s="428"/>
      <c r="G17" s="181"/>
      <c r="H17" s="286"/>
      <c r="I17" s="180"/>
      <c r="J17" s="263"/>
      <c r="K17" s="265"/>
      <c r="L17" s="182"/>
      <c r="M17" s="183"/>
      <c r="N17" s="183"/>
      <c r="O17" s="183"/>
      <c r="P17" s="184"/>
      <c r="Q17" s="262"/>
      <c r="R17" s="263"/>
      <c r="S17" s="263"/>
      <c r="T17" s="263"/>
      <c r="U17" s="264"/>
      <c r="V17" s="287"/>
      <c r="W17" s="263"/>
      <c r="X17" s="185"/>
    </row>
    <row r="18" spans="1:24" s="59" customFormat="1" ht="28.5">
      <c r="A18" s="178">
        <v>1</v>
      </c>
      <c r="B18" s="284" t="s">
        <v>194</v>
      </c>
      <c r="C18" s="179" t="s">
        <v>171</v>
      </c>
      <c r="D18" s="285" t="s">
        <v>195</v>
      </c>
      <c r="E18" s="180" t="s">
        <v>196</v>
      </c>
      <c r="F18" s="181" t="s">
        <v>197</v>
      </c>
      <c r="G18" s="181"/>
      <c r="H18" s="286" t="s">
        <v>145</v>
      </c>
      <c r="I18" s="180" t="s">
        <v>175</v>
      </c>
      <c r="J18" s="263">
        <v>0</v>
      </c>
      <c r="K18" s="265">
        <v>0</v>
      </c>
      <c r="L18" s="182" t="s">
        <v>198</v>
      </c>
      <c r="M18" s="183">
        <v>5000000</v>
      </c>
      <c r="N18" s="183" t="s">
        <v>145</v>
      </c>
      <c r="O18" s="183">
        <v>0</v>
      </c>
      <c r="P18" s="184" t="s">
        <v>199</v>
      </c>
      <c r="Q18" s="262">
        <v>5000000</v>
      </c>
      <c r="R18" s="263">
        <v>5000000</v>
      </c>
      <c r="S18" s="263">
        <v>0</v>
      </c>
      <c r="T18" s="263">
        <v>0</v>
      </c>
      <c r="U18" s="264">
        <v>0</v>
      </c>
      <c r="V18" s="287">
        <v>0</v>
      </c>
      <c r="W18" s="263"/>
      <c r="X18" s="185" t="s">
        <v>145</v>
      </c>
    </row>
    <row r="19" spans="1:24" s="59" customFormat="1" ht="28.5">
      <c r="A19" s="178">
        <v>2</v>
      </c>
      <c r="B19" s="284" t="s">
        <v>194</v>
      </c>
      <c r="C19" s="179" t="s">
        <v>171</v>
      </c>
      <c r="D19" s="285" t="s">
        <v>195</v>
      </c>
      <c r="E19" s="180" t="s">
        <v>200</v>
      </c>
      <c r="F19" s="181" t="s">
        <v>201</v>
      </c>
      <c r="G19" s="181"/>
      <c r="H19" s="286" t="s">
        <v>145</v>
      </c>
      <c r="I19" s="180" t="s">
        <v>175</v>
      </c>
      <c r="J19" s="263">
        <v>0</v>
      </c>
      <c r="K19" s="265">
        <v>0</v>
      </c>
      <c r="L19" s="182" t="s">
        <v>202</v>
      </c>
      <c r="M19" s="183">
        <v>5000000</v>
      </c>
      <c r="N19" s="183" t="s">
        <v>145</v>
      </c>
      <c r="O19" s="183">
        <v>0</v>
      </c>
      <c r="P19" s="184" t="s">
        <v>203</v>
      </c>
      <c r="Q19" s="262">
        <v>5000000</v>
      </c>
      <c r="R19" s="263">
        <v>5000000</v>
      </c>
      <c r="S19" s="263">
        <v>0</v>
      </c>
      <c r="T19" s="263">
        <v>0</v>
      </c>
      <c r="U19" s="264">
        <v>0</v>
      </c>
      <c r="V19" s="287">
        <v>0</v>
      </c>
      <c r="W19" s="263"/>
      <c r="X19" s="185" t="s">
        <v>145</v>
      </c>
    </row>
    <row r="20" spans="1:24" s="59" customFormat="1" ht="28.5">
      <c r="A20" s="178">
        <v>3</v>
      </c>
      <c r="B20" s="284" t="s">
        <v>194</v>
      </c>
      <c r="C20" s="179" t="s">
        <v>171</v>
      </c>
      <c r="D20" s="285" t="s">
        <v>195</v>
      </c>
      <c r="E20" s="180" t="s">
        <v>204</v>
      </c>
      <c r="F20" s="181" t="s">
        <v>205</v>
      </c>
      <c r="G20" s="181"/>
      <c r="H20" s="286" t="s">
        <v>145</v>
      </c>
      <c r="I20" s="180" t="s">
        <v>184</v>
      </c>
      <c r="J20" s="263">
        <v>0</v>
      </c>
      <c r="K20" s="265">
        <v>0</v>
      </c>
      <c r="L20" s="182" t="s">
        <v>206</v>
      </c>
      <c r="M20" s="183">
        <v>5000000</v>
      </c>
      <c r="N20" s="183" t="s">
        <v>145</v>
      </c>
      <c r="O20" s="183">
        <v>0</v>
      </c>
      <c r="P20" s="184" t="s">
        <v>207</v>
      </c>
      <c r="Q20" s="262">
        <v>5000000</v>
      </c>
      <c r="R20" s="263">
        <v>5000000</v>
      </c>
      <c r="S20" s="263">
        <v>0</v>
      </c>
      <c r="T20" s="263">
        <v>0</v>
      </c>
      <c r="U20" s="264">
        <v>0</v>
      </c>
      <c r="V20" s="287">
        <v>0</v>
      </c>
      <c r="W20" s="263"/>
      <c r="X20" s="185" t="s">
        <v>145</v>
      </c>
    </row>
    <row r="21" spans="1:24" s="59" customFormat="1" ht="28.5">
      <c r="A21" s="178">
        <v>4</v>
      </c>
      <c r="B21" s="284" t="s">
        <v>194</v>
      </c>
      <c r="C21" s="179" t="s">
        <v>171</v>
      </c>
      <c r="D21" s="285" t="s">
        <v>195</v>
      </c>
      <c r="E21" s="180" t="s">
        <v>208</v>
      </c>
      <c r="F21" s="181" t="s">
        <v>209</v>
      </c>
      <c r="G21" s="181"/>
      <c r="H21" s="286" t="s">
        <v>145</v>
      </c>
      <c r="I21" s="180" t="s">
        <v>191</v>
      </c>
      <c r="J21" s="263">
        <v>0</v>
      </c>
      <c r="K21" s="265">
        <v>0</v>
      </c>
      <c r="L21" s="182" t="s">
        <v>210</v>
      </c>
      <c r="M21" s="183">
        <v>5000000</v>
      </c>
      <c r="N21" s="183" t="s">
        <v>145</v>
      </c>
      <c r="O21" s="183">
        <v>0</v>
      </c>
      <c r="P21" s="184" t="s">
        <v>211</v>
      </c>
      <c r="Q21" s="262">
        <v>5000000</v>
      </c>
      <c r="R21" s="263">
        <v>5000000</v>
      </c>
      <c r="S21" s="263">
        <v>0</v>
      </c>
      <c r="T21" s="263">
        <v>0</v>
      </c>
      <c r="U21" s="264">
        <v>0</v>
      </c>
      <c r="V21" s="287">
        <v>0</v>
      </c>
      <c r="W21" s="263"/>
      <c r="X21" s="185" t="s">
        <v>145</v>
      </c>
    </row>
    <row r="22" spans="1:24" s="59" customFormat="1" ht="18">
      <c r="A22" s="429" t="s">
        <v>146</v>
      </c>
      <c r="B22" s="424"/>
      <c r="C22" s="179"/>
      <c r="D22" s="285"/>
      <c r="E22" s="180"/>
      <c r="F22" s="181"/>
      <c r="G22" s="181"/>
      <c r="H22" s="286"/>
      <c r="I22" s="180"/>
      <c r="J22" s="263"/>
      <c r="K22" s="265"/>
      <c r="L22" s="182"/>
      <c r="M22" s="183">
        <v>40000000</v>
      </c>
      <c r="N22" s="183"/>
      <c r="O22" s="183"/>
      <c r="P22" s="184"/>
      <c r="Q22" s="262">
        <v>40000000</v>
      </c>
      <c r="R22" s="263">
        <v>40000000</v>
      </c>
      <c r="S22" s="263"/>
      <c r="T22" s="263"/>
      <c r="U22" s="264"/>
      <c r="V22" s="287"/>
      <c r="W22" s="263"/>
      <c r="X22" s="185"/>
    </row>
    <row r="23" spans="1:24" s="59" customFormat="1" ht="18">
      <c r="A23" s="430" t="s">
        <v>147</v>
      </c>
      <c r="B23" s="424"/>
      <c r="C23" s="179"/>
      <c r="D23" s="285"/>
      <c r="E23" s="180"/>
      <c r="F23" s="181"/>
      <c r="G23" s="181"/>
      <c r="H23" s="286"/>
      <c r="I23" s="180"/>
      <c r="J23" s="263"/>
      <c r="K23" s="265"/>
      <c r="L23" s="182"/>
      <c r="M23" s="183">
        <v>20000000</v>
      </c>
      <c r="N23" s="183"/>
      <c r="O23" s="183"/>
      <c r="P23" s="184"/>
      <c r="Q23" s="262">
        <v>20000000</v>
      </c>
      <c r="R23" s="263">
        <v>20000000</v>
      </c>
      <c r="S23" s="263"/>
      <c r="T23" s="263"/>
      <c r="U23" s="264"/>
      <c r="V23" s="287"/>
      <c r="W23" s="263"/>
      <c r="X23" s="185"/>
    </row>
    <row r="24" spans="1:24" s="59" customFormat="1" ht="18">
      <c r="A24" s="431" t="s">
        <v>10</v>
      </c>
      <c r="B24" s="432"/>
      <c r="C24" s="325"/>
      <c r="D24" s="324"/>
      <c r="E24" s="323"/>
      <c r="F24" s="310"/>
      <c r="G24" s="310"/>
      <c r="H24" s="310"/>
      <c r="I24" s="150"/>
      <c r="J24" s="272"/>
      <c r="K24" s="266"/>
      <c r="L24" s="311"/>
      <c r="M24" s="312">
        <v>60000000</v>
      </c>
      <c r="N24" s="312"/>
      <c r="O24" s="312"/>
      <c r="P24" s="186"/>
      <c r="Q24" s="266">
        <v>60000000</v>
      </c>
      <c r="R24" s="272">
        <v>60000000</v>
      </c>
      <c r="S24" s="272"/>
      <c r="T24" s="272"/>
      <c r="U24" s="313"/>
      <c r="V24" s="314"/>
      <c r="W24" s="315"/>
      <c r="X24" s="316"/>
    </row>
    <row r="25" spans="1:24" s="59" customFormat="1" ht="1.5" customHeight="1">
      <c r="A25" s="146" t="s">
        <v>10</v>
      </c>
      <c r="B25" s="147"/>
      <c r="C25" s="148"/>
      <c r="D25" s="149"/>
      <c r="E25" s="320"/>
      <c r="F25" s="320"/>
      <c r="G25" s="320"/>
      <c r="H25" s="320"/>
      <c r="I25" s="320"/>
      <c r="J25" s="321">
        <f>SUM(J11:J24)</f>
        <v>0</v>
      </c>
      <c r="K25" s="321">
        <f>SUM(K11:K24)</f>
        <v>0</v>
      </c>
      <c r="L25" s="322"/>
      <c r="M25" s="317">
        <f>SUM(M11:M24)</f>
        <v>180000000</v>
      </c>
      <c r="N25" s="317"/>
      <c r="O25" s="317">
        <f>SUM(O11:O24)</f>
        <v>0</v>
      </c>
      <c r="P25" s="317"/>
      <c r="Q25" s="318">
        <f aca="true" t="shared" si="0" ref="Q25:W25">SUM(Q11:Q24)</f>
        <v>180000000</v>
      </c>
      <c r="R25" s="318">
        <f t="shared" si="0"/>
        <v>180000000</v>
      </c>
      <c r="S25" s="318">
        <f t="shared" si="0"/>
        <v>0</v>
      </c>
      <c r="T25" s="318">
        <f t="shared" si="0"/>
        <v>0</v>
      </c>
      <c r="U25" s="318">
        <f t="shared" si="0"/>
        <v>0</v>
      </c>
      <c r="V25" s="318">
        <f t="shared" si="0"/>
        <v>0</v>
      </c>
      <c r="W25" s="318">
        <f t="shared" si="0"/>
        <v>0</v>
      </c>
      <c r="X25" s="319"/>
    </row>
    <row r="26" spans="22:23" s="59" customFormat="1" ht="12.75" customHeight="1">
      <c r="V26" s="51"/>
      <c r="W26" s="55"/>
    </row>
    <row r="27" spans="2:23" s="59" customFormat="1" ht="24.75" customHeight="1">
      <c r="B27" s="54"/>
      <c r="V27" s="51"/>
      <c r="W27" s="55"/>
    </row>
    <row r="28" spans="11:15" s="59" customFormat="1" ht="13.5" customHeight="1">
      <c r="K28" s="421" t="s">
        <v>105</v>
      </c>
      <c r="L28" s="422"/>
      <c r="M28" s="97">
        <v>0</v>
      </c>
      <c r="N28" s="241"/>
      <c r="O28" s="241"/>
    </row>
    <row r="29" spans="2:23" s="59" customFormat="1" ht="20.25" customHeight="1">
      <c r="B29" s="60"/>
      <c r="J29" s="62"/>
      <c r="K29" s="61"/>
      <c r="V29" s="62"/>
      <c r="W29" s="63"/>
    </row>
    <row r="30" spans="10:23" s="59" customFormat="1" ht="18" customHeight="1">
      <c r="J30" s="61"/>
      <c r="K30" s="61"/>
      <c r="V30" s="61"/>
      <c r="W30" s="61"/>
    </row>
    <row r="31" spans="10:23" s="59" customFormat="1" ht="17.25" customHeight="1">
      <c r="J31" s="61"/>
      <c r="K31" s="61"/>
      <c r="R31" s="64"/>
      <c r="V31" s="61"/>
      <c r="W31" s="71"/>
    </row>
    <row r="32" spans="1:24" ht="16.5" customHeight="1">
      <c r="A32" s="420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  <row r="38" spans="10:23" ht="18" customHeight="1">
      <c r="J38" s="61"/>
      <c r="K38" s="61"/>
      <c r="V38" s="61"/>
      <c r="W38" s="61"/>
    </row>
    <row r="39" spans="10:23" ht="18" customHeight="1">
      <c r="J39" s="61"/>
      <c r="K39" s="61"/>
      <c r="V39" s="61"/>
      <c r="W39" s="61"/>
    </row>
    <row r="40" spans="10:23" ht="18" customHeight="1">
      <c r="J40" s="61"/>
      <c r="K40" s="61"/>
      <c r="V40" s="61"/>
      <c r="W40" s="61"/>
    </row>
    <row r="41" spans="10:23" ht="18" customHeight="1">
      <c r="J41" s="61"/>
      <c r="K41" s="61"/>
      <c r="V41" s="61"/>
      <c r="W41" s="61"/>
    </row>
    <row r="42" spans="10:23" ht="18" customHeight="1">
      <c r="J42" s="61"/>
      <c r="K42" s="61"/>
      <c r="V42" s="61"/>
      <c r="W42" s="61"/>
    </row>
    <row r="43" spans="10:23" ht="18" customHeight="1">
      <c r="J43" s="61"/>
      <c r="K43" s="61"/>
      <c r="V43" s="61"/>
      <c r="W43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32:X32"/>
    <mergeCell ref="K28:L28"/>
    <mergeCell ref="A11:F11"/>
    <mergeCell ref="A16:F16"/>
    <mergeCell ref="A17:F17"/>
    <mergeCell ref="A22:B22"/>
    <mergeCell ref="A23:B23"/>
    <mergeCell ref="A24:B24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tabSelected="1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9" t="s">
        <v>53</v>
      </c>
      <c r="I6" s="461" t="s">
        <v>62</v>
      </c>
      <c r="J6" s="462"/>
      <c r="K6" s="447" t="s">
        <v>56</v>
      </c>
      <c r="L6" s="409" t="s">
        <v>54</v>
      </c>
      <c r="M6" s="437" t="s">
        <v>133</v>
      </c>
      <c r="N6" s="438"/>
      <c r="O6" s="437" t="s">
        <v>5</v>
      </c>
      <c r="P6" s="438"/>
      <c r="Q6" s="437" t="s">
        <v>6</v>
      </c>
      <c r="R6" s="438"/>
      <c r="S6" s="451" t="s">
        <v>120</v>
      </c>
      <c r="T6" s="452"/>
      <c r="U6" s="447" t="s">
        <v>129</v>
      </c>
      <c r="V6" s="409"/>
      <c r="W6" s="453" t="s">
        <v>136</v>
      </c>
      <c r="X6" s="17"/>
      <c r="Y6" s="454"/>
      <c r="Z6" s="456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10"/>
      <c r="I7" s="441" t="s">
        <v>64</v>
      </c>
      <c r="J7" s="443" t="s">
        <v>135</v>
      </c>
      <c r="K7" s="448"/>
      <c r="L7" s="410"/>
      <c r="M7" s="433" t="s">
        <v>4</v>
      </c>
      <c r="N7" s="435" t="s">
        <v>13</v>
      </c>
      <c r="O7" s="433" t="s">
        <v>36</v>
      </c>
      <c r="P7" s="435" t="s">
        <v>9</v>
      </c>
      <c r="Q7" s="433" t="s">
        <v>36</v>
      </c>
      <c r="R7" s="435" t="s">
        <v>9</v>
      </c>
      <c r="S7" s="433" t="s">
        <v>119</v>
      </c>
      <c r="T7" s="435" t="s">
        <v>9</v>
      </c>
      <c r="U7" s="445" t="s">
        <v>4</v>
      </c>
      <c r="V7" s="439" t="s">
        <v>12</v>
      </c>
      <c r="W7" s="459" t="s">
        <v>44</v>
      </c>
      <c r="X7" s="25" t="s">
        <v>41</v>
      </c>
      <c r="Y7" s="455"/>
      <c r="Z7" s="457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10"/>
      <c r="I8" s="441"/>
      <c r="J8" s="443"/>
      <c r="K8" s="448"/>
      <c r="L8" s="410"/>
      <c r="M8" s="433"/>
      <c r="N8" s="435"/>
      <c r="O8" s="433"/>
      <c r="P8" s="435"/>
      <c r="Q8" s="433"/>
      <c r="R8" s="435"/>
      <c r="S8" s="433"/>
      <c r="T8" s="435"/>
      <c r="U8" s="445"/>
      <c r="V8" s="439"/>
      <c r="W8" s="459"/>
      <c r="X8" s="25" t="s">
        <v>7</v>
      </c>
      <c r="Y8" s="407" t="s">
        <v>57</v>
      </c>
      <c r="Z8" s="457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10"/>
      <c r="I9" s="441"/>
      <c r="J9" s="443"/>
      <c r="K9" s="448"/>
      <c r="L9" s="410"/>
      <c r="M9" s="433"/>
      <c r="N9" s="435"/>
      <c r="O9" s="433"/>
      <c r="P9" s="435"/>
      <c r="Q9" s="433"/>
      <c r="R9" s="435"/>
      <c r="S9" s="433"/>
      <c r="T9" s="435"/>
      <c r="U9" s="445"/>
      <c r="V9" s="439"/>
      <c r="W9" s="459"/>
      <c r="X9" s="25"/>
      <c r="Y9" s="407"/>
      <c r="Z9" s="457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1"/>
      <c r="I10" s="442"/>
      <c r="J10" s="444"/>
      <c r="K10" s="449"/>
      <c r="L10" s="411"/>
      <c r="M10" s="434"/>
      <c r="N10" s="436"/>
      <c r="O10" s="434"/>
      <c r="P10" s="436"/>
      <c r="Q10" s="434"/>
      <c r="R10" s="436"/>
      <c r="S10" s="434"/>
      <c r="T10" s="436"/>
      <c r="U10" s="446"/>
      <c r="V10" s="440"/>
      <c r="W10" s="460"/>
      <c r="X10" s="22"/>
      <c r="Y10" s="450"/>
      <c r="Z10" s="458"/>
    </row>
    <row r="11" spans="1:26" s="109" customFormat="1" ht="12.75">
      <c r="A11" s="465" t="s">
        <v>146</v>
      </c>
      <c r="B11" s="466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7" t="s">
        <v>147</v>
      </c>
      <c r="B12" s="466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8" t="s">
        <v>10</v>
      </c>
      <c r="B13" s="469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1" t="s">
        <v>105</v>
      </c>
      <c r="L16" s="463"/>
      <c r="M16" s="98">
        <v>0</v>
      </c>
    </row>
    <row r="17" ht="12.75" customHeight="1"/>
    <row r="18" ht="12.75" customHeight="1"/>
    <row r="19" spans="1:22" ht="10.5" customHeight="1">
      <c r="A19" s="464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8" t="s">
        <v>46</v>
      </c>
      <c r="B6" s="491" t="s">
        <v>137</v>
      </c>
      <c r="C6" s="492"/>
      <c r="D6" s="481" t="s">
        <v>5</v>
      </c>
      <c r="E6" s="482"/>
      <c r="F6" s="483"/>
      <c r="G6" s="490" t="s">
        <v>6</v>
      </c>
      <c r="H6" s="482"/>
      <c r="I6" s="483"/>
      <c r="J6" s="486" t="s">
        <v>129</v>
      </c>
      <c r="K6" s="487"/>
      <c r="L6" s="493" t="s">
        <v>39</v>
      </c>
      <c r="M6" s="486" t="s">
        <v>123</v>
      </c>
      <c r="N6" s="487"/>
    </row>
    <row r="7" spans="1:14" s="46" customFormat="1" ht="51.75" thickBot="1">
      <c r="A7" s="489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4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0</v>
      </c>
      <c r="H9" s="199">
        <v>0</v>
      </c>
      <c r="I9" s="234">
        <f>SUM('раздел II'!O13,'раздел II'!Q13)</f>
        <v>0</v>
      </c>
      <c r="J9" s="227">
        <f>SUM(B9,F9)-IF(I9="",0,I9)</f>
        <v>9600000</v>
      </c>
      <c r="K9" s="228">
        <f>'раздел II'!S13</f>
        <v>0</v>
      </c>
      <c r="L9" s="239">
        <f>J9-B9</f>
        <v>0</v>
      </c>
      <c r="M9" s="237">
        <v>9600000</v>
      </c>
      <c r="N9" s="203">
        <v>5600000</v>
      </c>
    </row>
    <row r="10" spans="1:14" s="48" customFormat="1" ht="51">
      <c r="A10" s="207" t="s">
        <v>112</v>
      </c>
      <c r="B10" s="211">
        <f>SUM('раздел III'!K16)</f>
        <v>8000000</v>
      </c>
      <c r="C10" s="222">
        <f>SUM('раздел III'!L16)</f>
        <v>0</v>
      </c>
      <c r="D10" s="229">
        <v>0</v>
      </c>
      <c r="E10" s="199">
        <v>5000000</v>
      </c>
      <c r="F10" s="230">
        <f>SUM('раздел III'!N16)</f>
        <v>5000000</v>
      </c>
      <c r="G10" s="225">
        <v>8000000</v>
      </c>
      <c r="H10" s="199">
        <v>8500000</v>
      </c>
      <c r="I10" s="234">
        <f>SUM('раздел III'!P16,'раздел III'!R16)</f>
        <v>8500000</v>
      </c>
      <c r="J10" s="227">
        <f>SUM(B10,F10)-IF(I10="",0,I10)</f>
        <v>4500000</v>
      </c>
      <c r="K10" s="228">
        <f>'раздел III'!T16</f>
        <v>0</v>
      </c>
      <c r="L10" s="239">
        <f>J10-B10</f>
        <v>-3500000</v>
      </c>
      <c r="M10" s="237">
        <v>211917600</v>
      </c>
      <c r="N10" s="203">
        <v>8500000</v>
      </c>
    </row>
    <row r="11" spans="1:14" s="48" customFormat="1" ht="51">
      <c r="A11" s="207" t="s">
        <v>115</v>
      </c>
      <c r="B11" s="211">
        <f>SUM('раздел IV'!J24)</f>
        <v>0</v>
      </c>
      <c r="C11" s="222">
        <f>SUM('раздел IV'!K24)</f>
        <v>0</v>
      </c>
      <c r="D11" s="229">
        <v>0</v>
      </c>
      <c r="E11" s="199">
        <v>15000000</v>
      </c>
      <c r="F11" s="230">
        <f>SUM('раздел IV'!M24)</f>
        <v>60000000</v>
      </c>
      <c r="G11" s="225">
        <v>0</v>
      </c>
      <c r="H11" s="199">
        <v>0</v>
      </c>
      <c r="I11" s="234">
        <f>SUM('раздел IV'!O24,'раздел IV'!Q24)</f>
        <v>60000000</v>
      </c>
      <c r="J11" s="227">
        <f>SUM(B11,F11)-IF(I11="",0,I11)</f>
        <v>0</v>
      </c>
      <c r="K11" s="228">
        <f>'раздел IV'!W24</f>
        <v>0</v>
      </c>
      <c r="L11" s="239">
        <f>J11-B11</f>
        <v>0</v>
      </c>
      <c r="M11" s="237">
        <v>15000000</v>
      </c>
      <c r="N11" s="203">
        <v>15000000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17600000</v>
      </c>
      <c r="C13" s="205">
        <f t="shared" si="0"/>
        <v>0</v>
      </c>
      <c r="D13" s="205">
        <f t="shared" si="0"/>
        <v>0</v>
      </c>
      <c r="E13" s="205">
        <f t="shared" si="0"/>
        <v>20000000</v>
      </c>
      <c r="F13" s="205">
        <f t="shared" si="0"/>
        <v>65000000</v>
      </c>
      <c r="G13" s="205">
        <f t="shared" si="0"/>
        <v>8000000</v>
      </c>
      <c r="H13" s="205">
        <f t="shared" si="0"/>
        <v>8500000</v>
      </c>
      <c r="I13" s="205">
        <f t="shared" si="0"/>
        <v>68500000</v>
      </c>
      <c r="J13" s="205">
        <f t="shared" si="0"/>
        <v>14100000</v>
      </c>
      <c r="K13" s="205">
        <f t="shared" si="0"/>
        <v>0</v>
      </c>
      <c r="L13" s="205">
        <f t="shared" si="0"/>
        <v>-3500000</v>
      </c>
      <c r="M13" s="205">
        <f t="shared" si="0"/>
        <v>236517600</v>
      </c>
      <c r="N13" s="205">
        <f t="shared" si="0"/>
        <v>29100000</v>
      </c>
    </row>
    <row r="15" spans="1:10" ht="16.5">
      <c r="A15" s="484"/>
      <c r="B15" s="485"/>
      <c r="C15" s="485"/>
      <c r="D15" s="485"/>
      <c r="E15" s="485"/>
      <c r="F15" s="485"/>
      <c r="G15" s="485"/>
      <c r="H15" s="485"/>
      <c r="I15" s="485"/>
      <c r="J15" s="485"/>
    </row>
    <row r="16" spans="7:10" ht="15.75" thickBot="1">
      <c r="G16" s="84" t="s">
        <v>49</v>
      </c>
      <c r="I16" s="58"/>
      <c r="J16" s="58"/>
    </row>
    <row r="17" spans="2:10" ht="12.75">
      <c r="B17" s="470" t="s">
        <v>70</v>
      </c>
      <c r="C17" s="471"/>
      <c r="D17" s="495" t="s">
        <v>139</v>
      </c>
      <c r="E17" s="478" t="s">
        <v>140</v>
      </c>
      <c r="F17" s="479"/>
      <c r="G17" s="480"/>
      <c r="J17" s="58"/>
    </row>
    <row r="18" spans="2:10" ht="51.75" thickBot="1">
      <c r="B18" s="251" t="s">
        <v>71</v>
      </c>
      <c r="C18" s="252" t="s">
        <v>72</v>
      </c>
      <c r="D18" s="496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4" t="s">
        <v>106</v>
      </c>
      <c r="B23" s="475"/>
      <c r="C23" s="99" t="s">
        <v>105</v>
      </c>
      <c r="D23" s="100" t="s">
        <v>107</v>
      </c>
    </row>
    <row r="24" spans="1:4" ht="15">
      <c r="A24" s="476" t="s">
        <v>108</v>
      </c>
      <c r="B24" s="477"/>
      <c r="C24" s="101">
        <v>0</v>
      </c>
      <c r="D24" s="102"/>
    </row>
    <row r="25" spans="1:4" ht="15">
      <c r="A25" s="476" t="s">
        <v>109</v>
      </c>
      <c r="B25" s="477"/>
      <c r="C25" s="101">
        <v>0</v>
      </c>
      <c r="D25" s="102"/>
    </row>
    <row r="26" spans="1:4" ht="15">
      <c r="A26" s="476" t="s">
        <v>101</v>
      </c>
      <c r="B26" s="477"/>
      <c r="C26" s="101">
        <v>0</v>
      </c>
      <c r="D26" s="102"/>
    </row>
    <row r="27" spans="1:4" ht="15.75" thickBot="1">
      <c r="A27" s="472" t="s">
        <v>110</v>
      </c>
      <c r="B27" s="473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7" t="s">
        <v>46</v>
      </c>
      <c r="B4" s="517"/>
      <c r="C4" s="516" t="s">
        <v>143</v>
      </c>
      <c r="D4" s="515" t="s">
        <v>144</v>
      </c>
      <c r="E4" s="511" t="s">
        <v>138</v>
      </c>
      <c r="F4" s="511"/>
      <c r="G4" s="511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7"/>
      <c r="B5" s="517"/>
      <c r="C5" s="516"/>
      <c r="D5" s="515"/>
      <c r="E5" s="511"/>
      <c r="F5" s="511"/>
      <c r="G5" s="511"/>
    </row>
    <row r="6" spans="1:7" s="48" customFormat="1" ht="13.5" thickBot="1">
      <c r="A6" s="517"/>
      <c r="B6" s="517"/>
      <c r="C6" s="516"/>
      <c r="D6" s="515"/>
      <c r="E6" s="515" t="s">
        <v>44</v>
      </c>
      <c r="F6" s="514" t="s">
        <v>41</v>
      </c>
      <c r="G6" s="514"/>
    </row>
    <row r="7" spans="1:7" s="48" customFormat="1" ht="51.75" thickBot="1">
      <c r="A7" s="517"/>
      <c r="B7" s="517"/>
      <c r="C7" s="516"/>
      <c r="D7" s="515"/>
      <c r="E7" s="515"/>
      <c r="F7" s="196" t="s">
        <v>7</v>
      </c>
      <c r="G7" s="197" t="s">
        <v>57</v>
      </c>
    </row>
    <row r="8" spans="1:7" s="48" customFormat="1" ht="12.75">
      <c r="A8" s="507" t="s">
        <v>111</v>
      </c>
      <c r="B8" s="508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9" t="s">
        <v>114</v>
      </c>
      <c r="B9" s="510"/>
      <c r="C9" s="213">
        <v>10000</v>
      </c>
      <c r="D9" s="214">
        <v>10000</v>
      </c>
      <c r="E9" s="214">
        <f>F9+G9</f>
        <v>9600</v>
      </c>
      <c r="F9" s="215">
        <f>SUM('раздел II'!U13)</f>
        <v>9600</v>
      </c>
      <c r="G9" s="215">
        <f>SUM('раздел II'!V13)</f>
        <v>0</v>
      </c>
    </row>
    <row r="10" spans="1:7" s="48" customFormat="1" ht="12.75">
      <c r="A10" s="509" t="s">
        <v>112</v>
      </c>
      <c r="B10" s="510"/>
      <c r="C10" s="213">
        <v>2190000</v>
      </c>
      <c r="D10" s="214">
        <v>483779.58</v>
      </c>
      <c r="E10" s="214">
        <f>F10+G10</f>
        <v>412987.8</v>
      </c>
      <c r="F10" s="215">
        <f>SUM('раздел III'!V16)</f>
        <v>412987.8</v>
      </c>
      <c r="G10" s="215">
        <f>SUM('раздел III'!W16)</f>
        <v>0</v>
      </c>
    </row>
    <row r="11" spans="1:7" s="48" customFormat="1" ht="12.75">
      <c r="A11" s="509" t="s">
        <v>115</v>
      </c>
      <c r="B11" s="510"/>
      <c r="C11" s="213">
        <v>0</v>
      </c>
      <c r="D11" s="214">
        <v>0</v>
      </c>
      <c r="E11" s="214">
        <f>F11+G11</f>
        <v>0</v>
      </c>
      <c r="F11" s="215">
        <f>SUM('раздел IV'!T24)</f>
        <v>0</v>
      </c>
      <c r="G11" s="215">
        <f>SUM('раздел IV'!U24)</f>
        <v>0</v>
      </c>
    </row>
    <row r="12" spans="1:7" s="48" customFormat="1" ht="13.5" thickBot="1">
      <c r="A12" s="518" t="s">
        <v>113</v>
      </c>
      <c r="B12" s="519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2" t="s">
        <v>10</v>
      </c>
      <c r="B13" s="513"/>
      <c r="C13" s="220">
        <f>SUM(C8:C12)</f>
        <v>2200000</v>
      </c>
      <c r="D13" s="220">
        <f>D8+D9+D10+D11+D12</f>
        <v>493779.58</v>
      </c>
      <c r="E13" s="220">
        <f>E8+E9+E10+E11+E12</f>
        <v>422587.8</v>
      </c>
      <c r="F13" s="220">
        <f>F8+F9+F10+F11+F12</f>
        <v>422587.8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7" t="s">
        <v>74</v>
      </c>
      <c r="B18" s="498"/>
      <c r="C18" s="498"/>
      <c r="D18" s="501" t="s">
        <v>116</v>
      </c>
      <c r="E18" s="502"/>
      <c r="F18" s="503"/>
    </row>
    <row r="19" spans="1:6" ht="28.5" customHeight="1" thickBot="1">
      <c r="A19" s="499"/>
      <c r="B19" s="500"/>
      <c r="C19" s="500"/>
      <c r="D19" s="504"/>
      <c r="E19" s="505"/>
      <c r="F19" s="506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7" t="s">
        <v>94</v>
      </c>
      <c r="B2" s="537"/>
      <c r="C2" s="537"/>
      <c r="D2" s="537"/>
      <c r="E2" s="537"/>
      <c r="F2" s="537"/>
      <c r="G2" s="537"/>
    </row>
    <row r="3" ht="13.5" thickBot="1"/>
    <row r="4" spans="1:31" ht="13.5" thickBot="1">
      <c r="A4" s="520" t="s">
        <v>96</v>
      </c>
      <c r="B4" s="521"/>
      <c r="C4" s="522"/>
      <c r="D4" s="521" t="s">
        <v>97</v>
      </c>
      <c r="E4" s="521"/>
      <c r="F4" s="521"/>
      <c r="G4" s="521"/>
      <c r="H4" s="521"/>
      <c r="I4" s="520" t="s">
        <v>98</v>
      </c>
      <c r="J4" s="521"/>
      <c r="K4" s="521"/>
      <c r="L4" s="521"/>
      <c r="M4" s="522"/>
      <c r="N4" s="521" t="s">
        <v>37</v>
      </c>
      <c r="O4" s="521"/>
      <c r="P4" s="521"/>
      <c r="Q4" s="521"/>
      <c r="R4" s="521"/>
      <c r="S4" s="527" t="s">
        <v>65</v>
      </c>
      <c r="T4" s="528"/>
      <c r="U4" s="528"/>
      <c r="V4" s="528"/>
      <c r="W4" s="529"/>
      <c r="X4" s="520" t="s">
        <v>99</v>
      </c>
      <c r="Y4" s="521"/>
      <c r="Z4" s="521"/>
      <c r="AA4" s="521"/>
      <c r="AB4" s="522"/>
      <c r="AC4" s="521" t="s">
        <v>100</v>
      </c>
      <c r="AD4" s="521"/>
      <c r="AE4" s="522"/>
    </row>
    <row r="5" spans="1:31" ht="12.75">
      <c r="A5" s="540"/>
      <c r="B5" s="541"/>
      <c r="C5" s="542"/>
      <c r="D5" s="523" t="s">
        <v>109</v>
      </c>
      <c r="E5" s="525" t="s">
        <v>110</v>
      </c>
      <c r="F5" s="525" t="s">
        <v>117</v>
      </c>
      <c r="G5" s="525" t="s">
        <v>108</v>
      </c>
      <c r="H5" s="530" t="s">
        <v>4</v>
      </c>
      <c r="I5" s="523" t="s">
        <v>109</v>
      </c>
      <c r="J5" s="525" t="s">
        <v>110</v>
      </c>
      <c r="K5" s="525" t="s">
        <v>117</v>
      </c>
      <c r="L5" s="525" t="s">
        <v>108</v>
      </c>
      <c r="M5" s="530" t="s">
        <v>4</v>
      </c>
      <c r="N5" s="523" t="s">
        <v>109</v>
      </c>
      <c r="O5" s="525" t="s">
        <v>110</v>
      </c>
      <c r="P5" s="525" t="s">
        <v>117</v>
      </c>
      <c r="Q5" s="525" t="s">
        <v>108</v>
      </c>
      <c r="R5" s="530" t="s">
        <v>4</v>
      </c>
      <c r="S5" s="523" t="s">
        <v>109</v>
      </c>
      <c r="T5" s="525" t="s">
        <v>110</v>
      </c>
      <c r="U5" s="525" t="s">
        <v>117</v>
      </c>
      <c r="V5" s="525" t="s">
        <v>108</v>
      </c>
      <c r="W5" s="530" t="s">
        <v>4</v>
      </c>
      <c r="X5" s="523" t="s">
        <v>109</v>
      </c>
      <c r="Y5" s="525" t="s">
        <v>110</v>
      </c>
      <c r="Z5" s="525" t="s">
        <v>117</v>
      </c>
      <c r="AA5" s="525" t="s">
        <v>108</v>
      </c>
      <c r="AB5" s="530" t="s">
        <v>4</v>
      </c>
      <c r="AC5" s="547" t="s">
        <v>4</v>
      </c>
      <c r="AD5" s="470" t="s">
        <v>102</v>
      </c>
      <c r="AE5" s="546"/>
    </row>
    <row r="6" spans="1:31" ht="13.5" thickBot="1">
      <c r="A6" s="543"/>
      <c r="B6" s="544"/>
      <c r="C6" s="545"/>
      <c r="D6" s="524"/>
      <c r="E6" s="526"/>
      <c r="F6" s="526"/>
      <c r="G6" s="526"/>
      <c r="H6" s="531"/>
      <c r="I6" s="524"/>
      <c r="J6" s="526"/>
      <c r="K6" s="526"/>
      <c r="L6" s="526"/>
      <c r="M6" s="531"/>
      <c r="N6" s="524"/>
      <c r="O6" s="526"/>
      <c r="P6" s="526"/>
      <c r="Q6" s="526"/>
      <c r="R6" s="531"/>
      <c r="S6" s="524"/>
      <c r="T6" s="526"/>
      <c r="U6" s="526"/>
      <c r="V6" s="526"/>
      <c r="W6" s="531"/>
      <c r="X6" s="524"/>
      <c r="Y6" s="526"/>
      <c r="Z6" s="526"/>
      <c r="AA6" s="526"/>
      <c r="AB6" s="531"/>
      <c r="AC6" s="548"/>
      <c r="AD6" s="93" t="s">
        <v>103</v>
      </c>
      <c r="AE6" s="94" t="s">
        <v>8</v>
      </c>
    </row>
    <row r="7" spans="1:31" ht="13.5" thickBot="1">
      <c r="A7" s="92">
        <v>1</v>
      </c>
      <c r="B7" s="538"/>
      <c r="C7" s="539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5" t="s">
        <v>148</v>
      </c>
      <c r="C8" s="536"/>
      <c r="D8" s="277">
        <v>8000000</v>
      </c>
      <c r="E8" s="278">
        <v>0</v>
      </c>
      <c r="F8" s="278">
        <v>0</v>
      </c>
      <c r="G8" s="278">
        <v>9600000</v>
      </c>
      <c r="H8" s="275">
        <f>SUM(D8,E8,F8,G8)</f>
        <v>17600000</v>
      </c>
      <c r="I8" s="277">
        <v>5000000</v>
      </c>
      <c r="J8" s="278">
        <v>0</v>
      </c>
      <c r="K8" s="278">
        <v>40000000</v>
      </c>
      <c r="L8" s="278">
        <v>0</v>
      </c>
      <c r="M8" s="275">
        <f>SUM(I8,J8,K8,L8)</f>
        <v>45000000</v>
      </c>
      <c r="N8" s="277">
        <v>8500000</v>
      </c>
      <c r="O8" s="278">
        <v>0</v>
      </c>
      <c r="P8" s="278">
        <v>40000000</v>
      </c>
      <c r="Q8" s="278">
        <v>0</v>
      </c>
      <c r="R8" s="275">
        <f>SUM(N8,O8,P8,Q8)</f>
        <v>48500000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4500000</v>
      </c>
      <c r="Y8" s="278">
        <v>0</v>
      </c>
      <c r="Z8" s="278">
        <v>0</v>
      </c>
      <c r="AA8" s="278">
        <v>9600000</v>
      </c>
      <c r="AB8" s="275">
        <f>SUM(X8,Y8,Z8,AA8)</f>
        <v>14100000</v>
      </c>
      <c r="AC8" s="273">
        <f>SUM(AD8,AE8)</f>
        <v>422587.8</v>
      </c>
      <c r="AD8" s="278">
        <v>422587.8</v>
      </c>
      <c r="AE8" s="279">
        <v>0</v>
      </c>
    </row>
    <row r="9" spans="1:31" ht="14.25" thickBot="1" thickTop="1">
      <c r="A9" s="532" t="s">
        <v>95</v>
      </c>
      <c r="B9" s="533"/>
      <c r="C9" s="534"/>
      <c r="D9" s="95">
        <f aca="true" t="shared" si="0" ref="D9:AE9">SUM(D7:D8)</f>
        <v>8000000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17600000</v>
      </c>
      <c r="I9" s="95">
        <f t="shared" si="0"/>
        <v>5000000</v>
      </c>
      <c r="J9" s="95">
        <f t="shared" si="0"/>
        <v>0</v>
      </c>
      <c r="K9" s="95">
        <f t="shared" si="0"/>
        <v>40000000</v>
      </c>
      <c r="L9" s="95">
        <f t="shared" si="0"/>
        <v>0</v>
      </c>
      <c r="M9" s="95">
        <f t="shared" si="0"/>
        <v>45000000</v>
      </c>
      <c r="N9" s="95">
        <f t="shared" si="0"/>
        <v>8500000</v>
      </c>
      <c r="O9" s="95">
        <f t="shared" si="0"/>
        <v>0</v>
      </c>
      <c r="P9" s="95">
        <f t="shared" si="0"/>
        <v>40000000</v>
      </c>
      <c r="Q9" s="95">
        <f t="shared" si="0"/>
        <v>0</v>
      </c>
      <c r="R9" s="95">
        <f t="shared" si="0"/>
        <v>48500000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4500000</v>
      </c>
      <c r="Y9" s="95">
        <f t="shared" si="0"/>
        <v>0</v>
      </c>
      <c r="Z9" s="95">
        <f t="shared" si="0"/>
        <v>0</v>
      </c>
      <c r="AA9" s="95">
        <f t="shared" si="0"/>
        <v>9600000</v>
      </c>
      <c r="AB9" s="95">
        <f t="shared" si="0"/>
        <v>14100000</v>
      </c>
      <c r="AC9" s="95">
        <f t="shared" si="0"/>
        <v>422587.8</v>
      </c>
      <c r="AD9" s="95">
        <f t="shared" si="0"/>
        <v>422587.8</v>
      </c>
      <c r="AE9" s="95">
        <f t="shared" si="0"/>
        <v>0</v>
      </c>
    </row>
    <row r="11" ht="13.5" thickBot="1"/>
    <row r="12" spans="1:31" ht="13.5" thickBot="1">
      <c r="A12" s="520" t="s">
        <v>118</v>
      </c>
      <c r="B12" s="521"/>
      <c r="C12" s="522"/>
      <c r="D12" s="521" t="s">
        <v>97</v>
      </c>
      <c r="E12" s="521"/>
      <c r="F12" s="521"/>
      <c r="G12" s="521"/>
      <c r="H12" s="521"/>
      <c r="I12" s="520" t="s">
        <v>98</v>
      </c>
      <c r="J12" s="521"/>
      <c r="K12" s="521"/>
      <c r="L12" s="521"/>
      <c r="M12" s="522"/>
      <c r="N12" s="521" t="s">
        <v>37</v>
      </c>
      <c r="O12" s="521"/>
      <c r="P12" s="521"/>
      <c r="Q12" s="521"/>
      <c r="R12" s="521"/>
      <c r="S12" s="527" t="s">
        <v>65</v>
      </c>
      <c r="T12" s="528"/>
      <c r="U12" s="528"/>
      <c r="V12" s="528"/>
      <c r="W12" s="529"/>
      <c r="X12" s="520" t="s">
        <v>99</v>
      </c>
      <c r="Y12" s="521"/>
      <c r="Z12" s="521"/>
      <c r="AA12" s="521"/>
      <c r="AB12" s="522"/>
      <c r="AC12" s="521" t="s">
        <v>100</v>
      </c>
      <c r="AD12" s="521"/>
      <c r="AE12" s="522"/>
    </row>
    <row r="13" spans="1:31" ht="12.75">
      <c r="A13" s="540"/>
      <c r="B13" s="541"/>
      <c r="C13" s="542"/>
      <c r="D13" s="523" t="s">
        <v>109</v>
      </c>
      <c r="E13" s="525" t="s">
        <v>110</v>
      </c>
      <c r="F13" s="525" t="s">
        <v>117</v>
      </c>
      <c r="G13" s="525" t="s">
        <v>108</v>
      </c>
      <c r="H13" s="530" t="s">
        <v>4</v>
      </c>
      <c r="I13" s="523" t="s">
        <v>109</v>
      </c>
      <c r="J13" s="525" t="s">
        <v>110</v>
      </c>
      <c r="K13" s="525" t="s">
        <v>117</v>
      </c>
      <c r="L13" s="525" t="s">
        <v>108</v>
      </c>
      <c r="M13" s="530" t="s">
        <v>4</v>
      </c>
      <c r="N13" s="523" t="s">
        <v>109</v>
      </c>
      <c r="O13" s="525" t="s">
        <v>110</v>
      </c>
      <c r="P13" s="525" t="s">
        <v>117</v>
      </c>
      <c r="Q13" s="525" t="s">
        <v>108</v>
      </c>
      <c r="R13" s="530" t="s">
        <v>4</v>
      </c>
      <c r="S13" s="523" t="s">
        <v>109</v>
      </c>
      <c r="T13" s="525" t="s">
        <v>110</v>
      </c>
      <c r="U13" s="525" t="s">
        <v>117</v>
      </c>
      <c r="V13" s="525" t="s">
        <v>108</v>
      </c>
      <c r="W13" s="530" t="s">
        <v>4</v>
      </c>
      <c r="X13" s="523" t="s">
        <v>109</v>
      </c>
      <c r="Y13" s="525" t="s">
        <v>110</v>
      </c>
      <c r="Z13" s="525" t="s">
        <v>117</v>
      </c>
      <c r="AA13" s="525" t="s">
        <v>108</v>
      </c>
      <c r="AB13" s="530" t="s">
        <v>4</v>
      </c>
      <c r="AC13" s="547" t="s">
        <v>4</v>
      </c>
      <c r="AD13" s="470" t="s">
        <v>102</v>
      </c>
      <c r="AE13" s="546"/>
    </row>
    <row r="14" spans="1:31" ht="13.5" thickBot="1">
      <c r="A14" s="543"/>
      <c r="B14" s="544"/>
      <c r="C14" s="545"/>
      <c r="D14" s="524"/>
      <c r="E14" s="526"/>
      <c r="F14" s="526"/>
      <c r="G14" s="526"/>
      <c r="H14" s="531"/>
      <c r="I14" s="524"/>
      <c r="J14" s="526"/>
      <c r="K14" s="526"/>
      <c r="L14" s="526"/>
      <c r="M14" s="531"/>
      <c r="N14" s="524"/>
      <c r="O14" s="526"/>
      <c r="P14" s="526"/>
      <c r="Q14" s="526"/>
      <c r="R14" s="531"/>
      <c r="S14" s="524"/>
      <c r="T14" s="526"/>
      <c r="U14" s="526"/>
      <c r="V14" s="526"/>
      <c r="W14" s="531"/>
      <c r="X14" s="524"/>
      <c r="Y14" s="526"/>
      <c r="Z14" s="526"/>
      <c r="AA14" s="526"/>
      <c r="AB14" s="531"/>
      <c r="AC14" s="548"/>
      <c r="AD14" s="93" t="s">
        <v>103</v>
      </c>
      <c r="AE14" s="94" t="s">
        <v>8</v>
      </c>
    </row>
    <row r="15" spans="1:31" ht="13.5" thickBot="1">
      <c r="A15" s="328"/>
      <c r="B15" s="538" t="s">
        <v>148</v>
      </c>
      <c r="C15" s="539"/>
      <c r="D15" s="549"/>
      <c r="E15" s="550"/>
      <c r="F15" s="550"/>
      <c r="G15" s="550"/>
      <c r="H15" s="551">
        <f aca="true" t="shared" si="1" ref="H15:H22">SUM(D15,E15,F15,G15)</f>
        <v>0</v>
      </c>
      <c r="I15" s="549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8" t="s">
        <v>212</v>
      </c>
      <c r="C16" s="539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8" t="s">
        <v>213</v>
      </c>
      <c r="C17" s="539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8" t="s">
        <v>193</v>
      </c>
      <c r="C18" s="539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20000000</v>
      </c>
      <c r="L18" s="274">
        <v>0</v>
      </c>
      <c r="M18" s="275">
        <f t="shared" si="2"/>
        <v>20000000</v>
      </c>
      <c r="N18" s="273">
        <v>0</v>
      </c>
      <c r="O18" s="274">
        <v>0</v>
      </c>
      <c r="P18" s="274">
        <v>20000000</v>
      </c>
      <c r="Q18" s="274">
        <v>0</v>
      </c>
      <c r="R18" s="275">
        <f t="shared" si="3"/>
        <v>20000000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0</v>
      </c>
      <c r="AA18" s="274">
        <v>0</v>
      </c>
      <c r="AB18" s="275">
        <f t="shared" si="5"/>
        <v>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8" t="s">
        <v>214</v>
      </c>
      <c r="C19" s="539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8" t="s">
        <v>215</v>
      </c>
      <c r="C20" s="539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8" t="s">
        <v>216</v>
      </c>
      <c r="C21" s="539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5" t="s">
        <v>217</v>
      </c>
      <c r="C22" s="536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2" t="s">
        <v>95</v>
      </c>
      <c r="B23" s="533"/>
      <c r="C23" s="534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20000000</v>
      </c>
      <c r="L23" s="95">
        <f t="shared" si="7"/>
        <v>0</v>
      </c>
      <c r="M23" s="95">
        <f t="shared" si="7"/>
        <v>20000000</v>
      </c>
      <c r="N23" s="95">
        <f t="shared" si="7"/>
        <v>0</v>
      </c>
      <c r="O23" s="95">
        <f t="shared" si="7"/>
        <v>0</v>
      </c>
      <c r="P23" s="95">
        <f t="shared" si="7"/>
        <v>20000000</v>
      </c>
      <c r="Q23" s="95">
        <f t="shared" si="7"/>
        <v>0</v>
      </c>
      <c r="R23" s="95">
        <f t="shared" si="7"/>
        <v>20000000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0</v>
      </c>
      <c r="AA23" s="95">
        <f t="shared" si="7"/>
        <v>0</v>
      </c>
      <c r="AB23" s="95">
        <f t="shared" si="7"/>
        <v>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20" t="s">
        <v>126</v>
      </c>
      <c r="B26" s="521"/>
      <c r="C26" s="522"/>
      <c r="D26" s="521" t="s">
        <v>97</v>
      </c>
      <c r="E26" s="521"/>
      <c r="F26" s="521"/>
      <c r="G26" s="521"/>
      <c r="H26" s="521"/>
      <c r="I26" s="520" t="s">
        <v>98</v>
      </c>
      <c r="J26" s="521"/>
      <c r="K26" s="521"/>
      <c r="L26" s="521"/>
      <c r="M26" s="522"/>
      <c r="N26" s="521" t="s">
        <v>37</v>
      </c>
      <c r="O26" s="521"/>
      <c r="P26" s="521"/>
      <c r="Q26" s="521"/>
      <c r="R26" s="521"/>
      <c r="S26" s="527" t="s">
        <v>65</v>
      </c>
      <c r="T26" s="528"/>
      <c r="U26" s="528"/>
      <c r="V26" s="528"/>
      <c r="W26" s="529"/>
      <c r="X26" s="520" t="s">
        <v>99</v>
      </c>
      <c r="Y26" s="521"/>
      <c r="Z26" s="521"/>
      <c r="AA26" s="521"/>
      <c r="AB26" s="522"/>
      <c r="AC26" s="521" t="s">
        <v>100</v>
      </c>
      <c r="AD26" s="521"/>
      <c r="AE26" s="522"/>
    </row>
    <row r="27" spans="1:31" ht="12.75" customHeight="1">
      <c r="A27" s="540"/>
      <c r="B27" s="541"/>
      <c r="C27" s="542"/>
      <c r="D27" s="523" t="s">
        <v>109</v>
      </c>
      <c r="E27" s="525" t="s">
        <v>110</v>
      </c>
      <c r="F27" s="525" t="s">
        <v>117</v>
      </c>
      <c r="G27" s="525" t="s">
        <v>108</v>
      </c>
      <c r="H27" s="530" t="s">
        <v>4</v>
      </c>
      <c r="I27" s="523" t="s">
        <v>109</v>
      </c>
      <c r="J27" s="525" t="s">
        <v>110</v>
      </c>
      <c r="K27" s="525" t="s">
        <v>117</v>
      </c>
      <c r="L27" s="525" t="s">
        <v>108</v>
      </c>
      <c r="M27" s="530" t="s">
        <v>4</v>
      </c>
      <c r="N27" s="523" t="s">
        <v>109</v>
      </c>
      <c r="O27" s="525" t="s">
        <v>110</v>
      </c>
      <c r="P27" s="525" t="s">
        <v>117</v>
      </c>
      <c r="Q27" s="525" t="s">
        <v>108</v>
      </c>
      <c r="R27" s="530" t="s">
        <v>4</v>
      </c>
      <c r="S27" s="523" t="s">
        <v>109</v>
      </c>
      <c r="T27" s="525" t="s">
        <v>110</v>
      </c>
      <c r="U27" s="525" t="s">
        <v>117</v>
      </c>
      <c r="V27" s="525" t="s">
        <v>108</v>
      </c>
      <c r="W27" s="530" t="s">
        <v>4</v>
      </c>
      <c r="X27" s="523" t="s">
        <v>109</v>
      </c>
      <c r="Y27" s="525" t="s">
        <v>110</v>
      </c>
      <c r="Z27" s="525" t="s">
        <v>117</v>
      </c>
      <c r="AA27" s="525" t="s">
        <v>108</v>
      </c>
      <c r="AB27" s="530" t="s">
        <v>4</v>
      </c>
      <c r="AC27" s="547" t="s">
        <v>4</v>
      </c>
      <c r="AD27" s="470" t="s">
        <v>102</v>
      </c>
      <c r="AE27" s="546"/>
    </row>
    <row r="28" spans="1:31" ht="13.5" customHeight="1">
      <c r="A28" s="543"/>
      <c r="B28" s="544"/>
      <c r="C28" s="545"/>
      <c r="D28" s="524"/>
      <c r="E28" s="526"/>
      <c r="F28" s="526"/>
      <c r="G28" s="526"/>
      <c r="H28" s="531"/>
      <c r="I28" s="524"/>
      <c r="J28" s="526"/>
      <c r="K28" s="526"/>
      <c r="L28" s="526"/>
      <c r="M28" s="531"/>
      <c r="N28" s="524"/>
      <c r="O28" s="526"/>
      <c r="P28" s="526"/>
      <c r="Q28" s="526"/>
      <c r="R28" s="531"/>
      <c r="S28" s="524"/>
      <c r="T28" s="526"/>
      <c r="U28" s="526"/>
      <c r="V28" s="526"/>
      <c r="W28" s="531"/>
      <c r="X28" s="524"/>
      <c r="Y28" s="526"/>
      <c r="Z28" s="526"/>
      <c r="AA28" s="526"/>
      <c r="AB28" s="531"/>
      <c r="AC28" s="548"/>
      <c r="AD28" s="93" t="s">
        <v>103</v>
      </c>
      <c r="AE28" s="94" t="s">
        <v>8</v>
      </c>
    </row>
    <row r="29" spans="1:31" ht="14.25" customHeight="1">
      <c r="A29" s="532" t="s">
        <v>95</v>
      </c>
      <c r="B29" s="533"/>
      <c r="C29" s="534"/>
      <c r="D29" s="283">
        <f>D9+D23</f>
        <v>8000000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17600000</v>
      </c>
      <c r="I29" s="283">
        <f>I9+I23</f>
        <v>5000000</v>
      </c>
      <c r="J29" s="283">
        <f>J9+J23</f>
        <v>0</v>
      </c>
      <c r="K29" s="283">
        <f>K9+K23</f>
        <v>60000000</v>
      </c>
      <c r="L29" s="283">
        <f>L9+L23</f>
        <v>0</v>
      </c>
      <c r="M29" s="283">
        <f>L29+K29+J29+I29</f>
        <v>65000000</v>
      </c>
      <c r="N29" s="283">
        <f>N9+N23</f>
        <v>8500000</v>
      </c>
      <c r="O29" s="283">
        <f>O9+O23</f>
        <v>0</v>
      </c>
      <c r="P29" s="283">
        <f>P9+P23</f>
        <v>60000000</v>
      </c>
      <c r="Q29" s="283">
        <f>Q9+Q23</f>
        <v>0</v>
      </c>
      <c r="R29" s="283">
        <f>Q29+P29+O29+N29</f>
        <v>68500000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4500000</v>
      </c>
      <c r="Y29" s="283">
        <f>Y9+Y23</f>
        <v>0</v>
      </c>
      <c r="Z29" s="283">
        <f>Z9+Z23</f>
        <v>0</v>
      </c>
      <c r="AA29" s="283">
        <f>AA9+AA23</f>
        <v>9600000</v>
      </c>
      <c r="AB29" s="283">
        <f>AA29+Z29+Y29+X29</f>
        <v>14100000</v>
      </c>
      <c r="AC29" s="283">
        <f>AC9+AC23</f>
        <v>422587.8</v>
      </c>
      <c r="AD29" s="283">
        <f>AD9+AD23</f>
        <v>422587.8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Степанкина</cp:lastModifiedBy>
  <dcterms:modified xsi:type="dcterms:W3CDTF">2018-10-01T11:17:16Z</dcterms:modified>
  <cp:category/>
  <cp:version/>
  <cp:contentType/>
  <cp:contentStatus/>
</cp:coreProperties>
</file>