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л3 к пояснит РМР2018-2020" sheetId="2" r:id="rId1"/>
  </sheets>
  <definedNames>
    <definedName name="_xlnm.Print_Area" localSheetId="0">'Табл3 к пояснит РМР2018-2020'!$A$1:$T$19</definedName>
  </definedNames>
  <calcPr calcId="124519"/>
</workbook>
</file>

<file path=xl/calcChain.xml><?xml version="1.0" encoding="utf-8"?>
<calcChain xmlns="http://schemas.openxmlformats.org/spreadsheetml/2006/main">
  <c r="I11" i="2"/>
  <c r="I14"/>
  <c r="I10" l="1"/>
  <c r="I9"/>
  <c r="U18"/>
  <c r="U17"/>
  <c r="U16"/>
  <c r="U15"/>
  <c r="U14"/>
  <c r="U13"/>
  <c r="U12"/>
  <c r="U11"/>
  <c r="U10"/>
  <c r="U9"/>
  <c r="U8"/>
  <c r="U6"/>
  <c r="H18"/>
  <c r="T7" l="1"/>
  <c r="T8"/>
  <c r="T9"/>
  <c r="T10"/>
  <c r="T11"/>
  <c r="T12"/>
  <c r="T13"/>
  <c r="T14"/>
  <c r="T15"/>
  <c r="T16"/>
  <c r="T17"/>
  <c r="T6"/>
  <c r="S7"/>
  <c r="S8"/>
  <c r="S9"/>
  <c r="S10"/>
  <c r="S11"/>
  <c r="S12"/>
  <c r="S13"/>
  <c r="S14"/>
  <c r="S15"/>
  <c r="S16"/>
  <c r="S17"/>
  <c r="S6"/>
  <c r="R7"/>
  <c r="R8"/>
  <c r="R9"/>
  <c r="R10"/>
  <c r="R11"/>
  <c r="R12"/>
  <c r="R13"/>
  <c r="R14"/>
  <c r="R15"/>
  <c r="R16"/>
  <c r="R17"/>
  <c r="R6"/>
  <c r="Q7"/>
  <c r="Q8"/>
  <c r="Q9"/>
  <c r="Q10"/>
  <c r="Q11"/>
  <c r="Q12"/>
  <c r="Q13"/>
  <c r="Q14"/>
  <c r="Q15"/>
  <c r="Q16"/>
  <c r="Q17"/>
  <c r="Q6"/>
  <c r="P7"/>
  <c r="P8"/>
  <c r="P9"/>
  <c r="P10"/>
  <c r="P11"/>
  <c r="P12"/>
  <c r="P13"/>
  <c r="P14"/>
  <c r="P15"/>
  <c r="P16"/>
  <c r="P17"/>
  <c r="P6"/>
  <c r="O7"/>
  <c r="O8"/>
  <c r="O9"/>
  <c r="O10"/>
  <c r="O11"/>
  <c r="O12"/>
  <c r="O13"/>
  <c r="O14"/>
  <c r="O15"/>
  <c r="O16"/>
  <c r="O17"/>
  <c r="O6"/>
  <c r="N7"/>
  <c r="N8"/>
  <c r="N9"/>
  <c r="N10"/>
  <c r="N11"/>
  <c r="N12"/>
  <c r="N13"/>
  <c r="N14"/>
  <c r="N15"/>
  <c r="N16"/>
  <c r="N17"/>
  <c r="N6"/>
  <c r="L7"/>
  <c r="L8"/>
  <c r="L9"/>
  <c r="L10"/>
  <c r="L11"/>
  <c r="L12"/>
  <c r="L13"/>
  <c r="L14"/>
  <c r="L15"/>
  <c r="L16"/>
  <c r="L17"/>
  <c r="L6"/>
  <c r="M18"/>
  <c r="N18" s="1"/>
  <c r="K18"/>
  <c r="L18" s="1"/>
  <c r="J7"/>
  <c r="J8"/>
  <c r="J9"/>
  <c r="J10"/>
  <c r="J11"/>
  <c r="J12"/>
  <c r="J13"/>
  <c r="J14"/>
  <c r="J15"/>
  <c r="J16"/>
  <c r="J17"/>
  <c r="J6"/>
  <c r="G18"/>
  <c r="F18"/>
  <c r="D18"/>
  <c r="E18"/>
  <c r="R19"/>
  <c r="I18"/>
  <c r="R18" s="1"/>
  <c r="C18"/>
  <c r="T18" l="1"/>
  <c r="Q18"/>
  <c r="P18"/>
  <c r="O18"/>
  <c r="S18"/>
  <c r="J18"/>
</calcChain>
</file>

<file path=xl/sharedStrings.xml><?xml version="1.0" encoding="utf-8"?>
<sst xmlns="http://schemas.openxmlformats.org/spreadsheetml/2006/main" count="47" uniqueCount="47">
  <si>
    <t>Код</t>
  </si>
  <si>
    <t>Разделы</t>
  </si>
  <si>
    <t>ОБЩЕГОСУДАРСТВЕННЫЕ ВОПРОСЫ</t>
  </si>
  <si>
    <t>НАЦИОНАЛЬНАЯ ОБОРОНА</t>
  </si>
  <si>
    <t>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</si>
  <si>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</si>
  <si>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</si>
  <si>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</si>
  <si>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</si>
  <si>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</si>
  <si>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</si>
  <si>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</si>
  <si>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</si>
  <si>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 xml:space="preserve">МЕЖБЮДЖЕТНЫЕ ТРАНСФЕРТЫ </t>
  </si>
  <si>
    <t>ИТОГО РАСХОДОВ</t>
  </si>
  <si>
    <t>РЕЗУЛЬТАТ ИСПОЛНЕНИЯ (ПРОФИЦИТ+, Дефицит-)</t>
  </si>
  <si>
    <t>Х</t>
  </si>
  <si>
    <t>0100</t>
  </si>
  <si>
    <t>0200</t>
  </si>
  <si>
    <t>0300</t>
  </si>
  <si>
    <t>0400</t>
  </si>
  <si>
    <t>0500</t>
  </si>
  <si>
    <t>0700</t>
  </si>
  <si>
    <t>0800</t>
  </si>
  <si>
    <t>Таблица № 3</t>
  </si>
  <si>
    <t>2015 год Отчёт</t>
  </si>
  <si>
    <t>2016 год Отчёт</t>
  </si>
  <si>
    <t>Бюджетные проектировки на 2017 год, тыс. рублей</t>
  </si>
  <si>
    <t>2017 год Оценка</t>
  </si>
  <si>
    <t>Уточненный бюджет на 01.11.2017 года, тыс. рублей</t>
  </si>
  <si>
    <t>Исполнение на 01.11.2017 года, тыс. рублей</t>
  </si>
  <si>
    <t xml:space="preserve">Удельный вес в
общей сумме
расходов, на 2018 год, %
</t>
  </si>
  <si>
    <t xml:space="preserve">Удельный вес в
общей сумме
расходов, на 2019 год, %
</t>
  </si>
  <si>
    <t xml:space="preserve">Удельный вес в
общей сумме
расходов, на 2020 год, %
</t>
  </si>
  <si>
    <t>Динамика  2019 года к 2018 году,  %</t>
  </si>
  <si>
    <t>Динамика  2020 года к 2019 году,  %</t>
  </si>
  <si>
    <t xml:space="preserve">Отклонение 2018 года от 2017 год, тыс. рублей
</t>
  </si>
  <si>
    <t xml:space="preserve">Отклонение 2019 года от 2018 год, тыс. рублей
</t>
  </si>
  <si>
    <t xml:space="preserve">Отклонение 2020 года от 2019 год, тыс. рублей
</t>
  </si>
  <si>
    <t>Бюджет  на 2018 год,         тыс. рублей</t>
  </si>
  <si>
    <t>Бюджет  на 2019 год,         тыс. рублей</t>
  </si>
  <si>
    <t>Бюджет  на 2020 год,         тыс. рублей</t>
  </si>
  <si>
    <t>Динамика  2018 года к 2017 году,  %</t>
  </si>
  <si>
    <t>Общий объём, структура расходов районного бюджета представлены в таблице № 3:</t>
  </si>
  <si>
    <t>Бюджет  на 2018 год, тыс. рублей</t>
  </si>
  <si>
    <t>Бюджет  на 2020 год (прогноз), тыс. рублей</t>
  </si>
  <si>
    <t>Бюджет  на 2019 год (прогноз), тыс. рублей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</si>
</sst>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0" fillId="0" borderId="0" xfId="0" applyNumberFormat="1" applyFill="1"/>
    <xf numFmtId="2" fontId="4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2" fontId="1" fillId="0" borderId="3" xfId="0" applyNumberFormat="1" applyFont="1" applyFill="1" applyBorder="1" applyAlignment="1">
      <alignment horizontal="center" wrapText="1"/>
    </xf>
    <xf numFmtId="2" fontId="3" fillId="0" borderId="0" xfId="0" applyNumberFormat="1" applyFont="1" applyFill="1"/>
    <xf numFmtId="2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2" fontId="5" fillId="0" borderId="0" xfId="0" applyNumberFormat="1" applyFont="1" applyFill="1"/>
    <xf numFmtId="2" fontId="6" fillId="0" borderId="0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1" fontId="8" fillId="0" borderId="4" xfId="0" applyNumberFormat="1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center" wrapText="1"/>
    </xf>
    <xf numFmtId="2" fontId="10" fillId="0" borderId="0" xfId="0" applyNumberFormat="1" applyFont="1" applyFill="1"/>
    <xf numFmtId="2" fontId="8" fillId="0" borderId="0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1" fontId="1" fillId="0" borderId="8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left" wrapText="1"/>
    </xf>
    <xf numFmtId="164" fontId="9" fillId="0" borderId="2" xfId="0" applyNumberFormat="1" applyFont="1" applyFill="1" applyBorder="1" applyAlignment="1">
      <alignment horizontal="left" wrapText="1"/>
    </xf>
    <xf numFmtId="165" fontId="2" fillId="0" borderId="2" xfId="0" applyNumberFormat="1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left" wrapText="1"/>
    </xf>
    <xf numFmtId="164" fontId="8" fillId="0" borderId="2" xfId="0" applyNumberFormat="1" applyFont="1" applyFill="1" applyBorder="1" applyAlignment="1">
      <alignment horizontal="left" wrapText="1"/>
    </xf>
    <xf numFmtId="165" fontId="1" fillId="0" borderId="2" xfId="0" applyNumberFormat="1" applyFont="1" applyFill="1" applyBorder="1" applyAlignment="1">
      <alignment horizontal="left" wrapText="1"/>
    </xf>
    <xf numFmtId="164" fontId="1" fillId="0" borderId="9" xfId="0" applyNumberFormat="1" applyFont="1" applyFill="1" applyBorder="1" applyAlignment="1">
      <alignment horizontal="left" wrapText="1"/>
    </xf>
    <xf numFmtId="164" fontId="1" fillId="0" borderId="3" xfId="0" applyNumberFormat="1" applyFont="1" applyFill="1" applyBorder="1" applyAlignment="1">
      <alignment horizontal="left" wrapText="1"/>
    </xf>
    <xf numFmtId="164" fontId="1" fillId="0" borderId="3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left" wrapText="1"/>
    </xf>
    <xf numFmtId="164" fontId="8" fillId="2" borderId="2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19"/>
  <sheetViews>
    <sheetView tabSelected="1" view="pageBreakPreview" topLeftCell="I14" zoomScaleSheetLayoutView="100" workbookViewId="0">
      <selection activeCell="I18" sqref="I18"/>
    </sheetView>
  </sheetViews>
  <sheetFormatPr defaultRowHeight="15"/>
  <cols>
    <col min="1" max="1" width="8.42578125" style="1" customWidth="1"/>
    <col min="2" max="2" width="19.42578125" style="1" customWidth="1"/>
    <col min="3" max="3" width="10.28515625" style="1" customWidth="1"/>
    <col min="4" max="4" width="9.85546875" style="1" customWidth="1"/>
    <col min="5" max="5" width="10.5703125" style="1" customWidth="1"/>
    <col min="6" max="7" width="11.140625" style="21" customWidth="1"/>
    <col min="8" max="8" width="11.7109375" style="21" customWidth="1"/>
    <col min="9" max="9" width="10.42578125" style="15" customWidth="1"/>
    <col min="10" max="10" width="8.140625" style="1" customWidth="1"/>
    <col min="11" max="11" width="12.28515625" style="21" customWidth="1"/>
    <col min="12" max="12" width="8.85546875" style="1" customWidth="1"/>
    <col min="13" max="13" width="10.7109375" style="21" customWidth="1"/>
    <col min="14" max="14" width="9" style="1" customWidth="1"/>
    <col min="15" max="15" width="11.5703125" style="1" customWidth="1"/>
    <col min="16" max="16" width="9.5703125" style="1" customWidth="1"/>
    <col min="17" max="17" width="8.85546875" style="1" customWidth="1"/>
    <col min="18" max="18" width="9.42578125" style="1" customWidth="1"/>
    <col min="19" max="19" width="10" style="1" customWidth="1"/>
    <col min="20" max="20" width="9" style="1" customWidth="1"/>
    <col min="21" max="21" width="11.5703125" style="1" customWidth="1"/>
    <col min="22" max="22" width="11.42578125" style="1" customWidth="1"/>
    <col min="23" max="23" width="10.5703125" style="1" customWidth="1"/>
    <col min="24" max="16384" width="9.140625" style="1"/>
  </cols>
  <sheetData>
    <row r="1" spans="1:23">
      <c r="Q1" s="2" t="s">
        <v>24</v>
      </c>
    </row>
    <row r="2" spans="1:23" ht="15.75">
      <c r="A2" s="49" t="s">
        <v>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10"/>
    </row>
    <row r="3" spans="1:23" ht="16.5" thickBot="1">
      <c r="A3" s="10"/>
      <c r="B3" s="10"/>
      <c r="C3" s="10"/>
      <c r="D3" s="10"/>
      <c r="E3" s="10"/>
      <c r="F3" s="22"/>
      <c r="G3" s="22"/>
      <c r="H3" s="22"/>
      <c r="I3" s="16"/>
      <c r="J3" s="10"/>
      <c r="K3" s="22"/>
      <c r="L3" s="10"/>
      <c r="M3" s="22"/>
      <c r="N3" s="10"/>
      <c r="O3" s="10"/>
      <c r="P3" s="10"/>
      <c r="Q3" s="10"/>
      <c r="R3" s="10"/>
      <c r="S3" s="10"/>
    </row>
    <row r="4" spans="1:23" s="3" customFormat="1" ht="129" customHeight="1" thickBot="1">
      <c r="A4" s="32" t="s">
        <v>0</v>
      </c>
      <c r="B4" s="12" t="s">
        <v>1</v>
      </c>
      <c r="C4" s="12" t="s">
        <v>25</v>
      </c>
      <c r="D4" s="18" t="s">
        <v>26</v>
      </c>
      <c r="E4" s="12" t="s">
        <v>27</v>
      </c>
      <c r="F4" s="18" t="s">
        <v>29</v>
      </c>
      <c r="G4" s="18" t="s">
        <v>30</v>
      </c>
      <c r="H4" s="18" t="s">
        <v>28</v>
      </c>
      <c r="I4" s="18" t="s">
        <v>44</v>
      </c>
      <c r="J4" s="12" t="s">
        <v>31</v>
      </c>
      <c r="K4" s="18" t="s">
        <v>46</v>
      </c>
      <c r="L4" s="12" t="s">
        <v>32</v>
      </c>
      <c r="M4" s="18" t="s">
        <v>45</v>
      </c>
      <c r="N4" s="12" t="s">
        <v>33</v>
      </c>
      <c r="O4" s="12" t="s">
        <v>42</v>
      </c>
      <c r="P4" s="12" t="s">
        <v>34</v>
      </c>
      <c r="Q4" s="12" t="s">
        <v>35</v>
      </c>
      <c r="R4" s="33" t="s">
        <v>36</v>
      </c>
      <c r="S4" s="34" t="s">
        <v>37</v>
      </c>
      <c r="T4" s="34" t="s">
        <v>38</v>
      </c>
      <c r="U4" s="13" t="s">
        <v>39</v>
      </c>
      <c r="V4" s="4" t="s">
        <v>40</v>
      </c>
      <c r="W4" s="4" t="s">
        <v>41</v>
      </c>
    </row>
    <row r="5" spans="1:23" s="5" customFormat="1" ht="15.75">
      <c r="A5" s="11">
        <v>1</v>
      </c>
      <c r="B5" s="11">
        <v>2</v>
      </c>
      <c r="C5" s="11">
        <v>3</v>
      </c>
      <c r="D5" s="19">
        <v>4</v>
      </c>
      <c r="E5" s="11">
        <v>5</v>
      </c>
      <c r="F5" s="19">
        <v>6</v>
      </c>
      <c r="G5" s="19">
        <v>7</v>
      </c>
      <c r="H5" s="19">
        <v>8</v>
      </c>
      <c r="I5" s="19">
        <v>9</v>
      </c>
      <c r="J5" s="11">
        <v>10</v>
      </c>
      <c r="K5" s="19">
        <v>11</v>
      </c>
      <c r="L5" s="11">
        <v>12</v>
      </c>
      <c r="M5" s="19">
        <v>13</v>
      </c>
      <c r="N5" s="11">
        <v>14</v>
      </c>
      <c r="O5" s="11">
        <v>15</v>
      </c>
      <c r="P5" s="11">
        <v>16</v>
      </c>
      <c r="Q5" s="11">
        <v>17</v>
      </c>
      <c r="R5" s="35">
        <v>18</v>
      </c>
      <c r="S5" s="36">
        <v>19</v>
      </c>
      <c r="T5" s="14">
        <v>20</v>
      </c>
    </row>
    <row r="6" spans="1:23" s="3" customFormat="1" ht="48" thickBot="1">
      <c r="A6" s="6" t="s">
        <v>17</v>
      </c>
      <c r="B6" s="23" t="s">
        <v>2</v>
      </c>
      <c r="C6" s="37">
        <v>50912.4</v>
      </c>
      <c r="D6" s="38">
        <v>48940.1</v>
      </c>
      <c r="E6" s="37">
        <v>57290.8</v>
      </c>
      <c r="F6" s="38">
        <v>47844.3</v>
      </c>
      <c r="G6" s="38">
        <v>37973.699999999997</v>
      </c>
      <c r="H6" s="38">
        <v>47844.3</v>
      </c>
      <c r="I6" s="38">
        <v>50609.5</v>
      </c>
      <c r="J6" s="39">
        <f>I6/U6</f>
        <v>7.3415771795821774E-2</v>
      </c>
      <c r="K6" s="38">
        <v>50695.7</v>
      </c>
      <c r="L6" s="39">
        <f>K6/V6</f>
        <v>8.1060307588400007E-2</v>
      </c>
      <c r="M6" s="38">
        <v>51842.2</v>
      </c>
      <c r="N6" s="39">
        <f>M6/W6</f>
        <v>8.0683150605580414E-2</v>
      </c>
      <c r="O6" s="39">
        <f>I6/E6</f>
        <v>0.88337918129961523</v>
      </c>
      <c r="P6" s="39">
        <f>K6/I6</f>
        <v>1.001703237534455</v>
      </c>
      <c r="Q6" s="39">
        <f>M6/K6</f>
        <v>1.0226153302942853</v>
      </c>
      <c r="R6" s="40">
        <f>I6-E6</f>
        <v>-6681.3000000000029</v>
      </c>
      <c r="S6" s="41">
        <f>K6-I6</f>
        <v>86.19999999999709</v>
      </c>
      <c r="T6" s="42">
        <f>M6-K6</f>
        <v>1146.5</v>
      </c>
      <c r="U6" s="24">
        <f>680092.4+9262.2</f>
        <v>689354.6</v>
      </c>
      <c r="V6" s="25">
        <v>625407.19999999995</v>
      </c>
      <c r="W6" s="25">
        <v>642540.6</v>
      </c>
    </row>
    <row r="7" spans="1:23" s="3" customFormat="1" ht="32.25" hidden="1" thickBot="1">
      <c r="A7" s="6" t="s">
        <v>18</v>
      </c>
      <c r="B7" s="23" t="s">
        <v>3</v>
      </c>
      <c r="C7" s="37">
        <v>0</v>
      </c>
      <c r="D7" s="38">
        <v>0</v>
      </c>
      <c r="E7" s="37">
        <v>0</v>
      </c>
      <c r="F7" s="38">
        <v>0</v>
      </c>
      <c r="G7" s="38">
        <v>0</v>
      </c>
      <c r="H7" s="38">
        <v>0</v>
      </c>
      <c r="I7" s="38">
        <v>0</v>
      </c>
      <c r="J7" s="39">
        <f t="shared" ref="J7:J18" si="0">I7/U7</f>
        <v>0</v>
      </c>
      <c r="K7" s="38">
        <v>0</v>
      </c>
      <c r="L7" s="39">
        <f t="shared" ref="L7:L18" si="1">K7/V7</f>
        <v>0</v>
      </c>
      <c r="M7" s="38">
        <v>0</v>
      </c>
      <c r="N7" s="39">
        <f t="shared" ref="N7:N18" si="2">M7/W7</f>
        <v>0</v>
      </c>
      <c r="O7" s="39" t="e">
        <f t="shared" ref="O7:O18" si="3">I7/E7</f>
        <v>#DIV/0!</v>
      </c>
      <c r="P7" s="39" t="e">
        <f t="shared" ref="P7:P18" si="4">K7/I7</f>
        <v>#DIV/0!</v>
      </c>
      <c r="Q7" s="39" t="e">
        <f t="shared" ref="Q7:Q18" si="5">M7/K7</f>
        <v>#DIV/0!</v>
      </c>
      <c r="R7" s="40">
        <f t="shared" ref="R7:R18" si="6">I7-E7</f>
        <v>0</v>
      </c>
      <c r="S7" s="41">
        <f t="shared" ref="S7:S18" si="7">K7-I7</f>
        <v>0</v>
      </c>
      <c r="T7" s="42">
        <f t="shared" ref="T7:T18" si="8">M7-K7</f>
        <v>0</v>
      </c>
      <c r="U7" s="24">
        <v>680092.4</v>
      </c>
      <c r="V7" s="25">
        <v>625407.19999999995</v>
      </c>
      <c r="W7" s="25">
        <v>642540.6</v>
      </c>
    </row>
    <row r="8" spans="1:23" s="3" customFormat="1" ht="48" thickBot="1">
      <c r="A8" s="6" t="s">
        <v>19</v>
      </c>
      <c r="B8" s="23" t="s">
        <v>4</v>
      </c>
      <c r="C8" s="37">
        <v>199.5</v>
      </c>
      <c r="D8" s="38">
        <v>199.8</v>
      </c>
      <c r="E8" s="37">
        <v>200</v>
      </c>
      <c r="F8" s="38">
        <v>370</v>
      </c>
      <c r="G8" s="38">
        <v>349</v>
      </c>
      <c r="H8" s="38">
        <v>370</v>
      </c>
      <c r="I8" s="38">
        <v>200</v>
      </c>
      <c r="J8" s="39">
        <f t="shared" si="0"/>
        <v>2.9012644580887688E-4</v>
      </c>
      <c r="K8" s="38">
        <v>200</v>
      </c>
      <c r="L8" s="39">
        <f t="shared" si="1"/>
        <v>3.1979164934461902E-4</v>
      </c>
      <c r="M8" s="38">
        <v>200</v>
      </c>
      <c r="N8" s="39">
        <f t="shared" si="2"/>
        <v>3.1126437769068602E-4</v>
      </c>
      <c r="O8" s="39">
        <f t="shared" si="3"/>
        <v>1</v>
      </c>
      <c r="P8" s="39">
        <f t="shared" si="4"/>
        <v>1</v>
      </c>
      <c r="Q8" s="39">
        <f t="shared" si="5"/>
        <v>1</v>
      </c>
      <c r="R8" s="40">
        <f t="shared" si="6"/>
        <v>0</v>
      </c>
      <c r="S8" s="41">
        <f t="shared" si="7"/>
        <v>0</v>
      </c>
      <c r="T8" s="42">
        <f t="shared" si="8"/>
        <v>0</v>
      </c>
      <c r="U8" s="24">
        <f t="shared" ref="U8:U18" si="9">680092.4+9262.2</f>
        <v>689354.6</v>
      </c>
      <c r="V8" s="25">
        <v>625407.19999999995</v>
      </c>
      <c r="W8" s="25">
        <v>642540.6</v>
      </c>
    </row>
    <row r="9" spans="1:23" s="3" customFormat="1" ht="32.25" thickBot="1">
      <c r="A9" s="6" t="s">
        <v>20</v>
      </c>
      <c r="B9" s="23" t="s">
        <v>5</v>
      </c>
      <c r="C9" s="37">
        <v>9597.6</v>
      </c>
      <c r="D9" s="38">
        <v>20369.8</v>
      </c>
      <c r="E9" s="37">
        <v>23682.1</v>
      </c>
      <c r="F9" s="38">
        <v>40600.199999999997</v>
      </c>
      <c r="G9" s="38">
        <v>18216.599999999999</v>
      </c>
      <c r="H9" s="38">
        <v>40600.199999999997</v>
      </c>
      <c r="I9" s="50">
        <f>29833.3+9262.2+200</f>
        <v>39295.5</v>
      </c>
      <c r="J9" s="39">
        <f t="shared" si="0"/>
        <v>5.700331875641361E-2</v>
      </c>
      <c r="K9" s="38">
        <v>26302.400000000001</v>
      </c>
      <c r="L9" s="39">
        <f t="shared" si="1"/>
        <v>4.2056439388609541E-2</v>
      </c>
      <c r="M9" s="38">
        <v>23927.5</v>
      </c>
      <c r="N9" s="39">
        <f t="shared" si="2"/>
        <v>3.7238891985969448E-2</v>
      </c>
      <c r="O9" s="39">
        <f t="shared" si="3"/>
        <v>1.6592911946153426</v>
      </c>
      <c r="P9" s="39">
        <f t="shared" si="4"/>
        <v>0.6693489076357344</v>
      </c>
      <c r="Q9" s="39">
        <f t="shared" si="5"/>
        <v>0.90970785935884169</v>
      </c>
      <c r="R9" s="40">
        <f t="shared" si="6"/>
        <v>15613.400000000001</v>
      </c>
      <c r="S9" s="41">
        <f t="shared" si="7"/>
        <v>-12993.099999999999</v>
      </c>
      <c r="T9" s="42">
        <f t="shared" si="8"/>
        <v>-2374.9000000000015</v>
      </c>
      <c r="U9" s="24">
        <f t="shared" si="9"/>
        <v>689354.6</v>
      </c>
      <c r="V9" s="25">
        <v>625407.19999999995</v>
      </c>
      <c r="W9" s="25">
        <v>642540.6</v>
      </c>
    </row>
    <row r="10" spans="1:23" s="3" customFormat="1" ht="48" thickBot="1">
      <c r="A10" s="6" t="s">
        <v>21</v>
      </c>
      <c r="B10" s="23" t="s">
        <v>6</v>
      </c>
      <c r="C10" s="37">
        <v>6977.2</v>
      </c>
      <c r="D10" s="38">
        <v>8676.7999999999993</v>
      </c>
      <c r="E10" s="37">
        <v>8000</v>
      </c>
      <c r="F10" s="38">
        <v>8222.1</v>
      </c>
      <c r="G10" s="38">
        <v>5252.4</v>
      </c>
      <c r="H10" s="38">
        <v>8222.1</v>
      </c>
      <c r="I10" s="50">
        <f>8900-200</f>
        <v>8700</v>
      </c>
      <c r="J10" s="39">
        <f t="shared" si="0"/>
        <v>1.2620500392686146E-2</v>
      </c>
      <c r="K10" s="38">
        <v>7500</v>
      </c>
      <c r="L10" s="39">
        <f t="shared" si="1"/>
        <v>1.1992186850423213E-2</v>
      </c>
      <c r="M10" s="38">
        <v>7500</v>
      </c>
      <c r="N10" s="39">
        <f t="shared" si="2"/>
        <v>1.1672414163400726E-2</v>
      </c>
      <c r="O10" s="39">
        <f t="shared" si="3"/>
        <v>1.0874999999999999</v>
      </c>
      <c r="P10" s="39">
        <f t="shared" si="4"/>
        <v>0.86206896551724133</v>
      </c>
      <c r="Q10" s="39">
        <f t="shared" si="5"/>
        <v>1</v>
      </c>
      <c r="R10" s="40">
        <f t="shared" si="6"/>
        <v>700</v>
      </c>
      <c r="S10" s="41">
        <f t="shared" si="7"/>
        <v>-1200</v>
      </c>
      <c r="T10" s="42">
        <f t="shared" si="8"/>
        <v>0</v>
      </c>
      <c r="U10" s="24">
        <f t="shared" si="9"/>
        <v>689354.6</v>
      </c>
      <c r="V10" s="25">
        <v>625407.19999999995</v>
      </c>
      <c r="W10" s="25">
        <v>642540.6</v>
      </c>
    </row>
    <row r="11" spans="1:23" s="3" customFormat="1" ht="16.5" thickBot="1">
      <c r="A11" s="6" t="s">
        <v>22</v>
      </c>
      <c r="B11" s="23" t="s">
        <v>7</v>
      </c>
      <c r="C11" s="37">
        <v>476514.2</v>
      </c>
      <c r="D11" s="38">
        <v>469527.4</v>
      </c>
      <c r="E11" s="37">
        <v>453154</v>
      </c>
      <c r="F11" s="38">
        <v>470628.3</v>
      </c>
      <c r="G11" s="38">
        <v>375620.5</v>
      </c>
      <c r="H11" s="38">
        <v>470628.3</v>
      </c>
      <c r="I11" s="50">
        <f>468051.9-4088.2</f>
        <v>463963.7</v>
      </c>
      <c r="J11" s="39">
        <f t="shared" si="0"/>
        <v>0.67304069632668007</v>
      </c>
      <c r="K11" s="38">
        <v>456363.4</v>
      </c>
      <c r="L11" s="39">
        <f t="shared" si="1"/>
        <v>0.7297060219325906</v>
      </c>
      <c r="M11" s="38">
        <v>469378.1</v>
      </c>
      <c r="N11" s="39">
        <f t="shared" si="2"/>
        <v>0.73050341099068294</v>
      </c>
      <c r="O11" s="39">
        <f t="shared" si="3"/>
        <v>1.023854362975942</v>
      </c>
      <c r="P11" s="39">
        <f t="shared" si="4"/>
        <v>0.9836187615539751</v>
      </c>
      <c r="Q11" s="39">
        <f t="shared" si="5"/>
        <v>1.0285182817026957</v>
      </c>
      <c r="R11" s="40">
        <f t="shared" si="6"/>
        <v>10809.700000000012</v>
      </c>
      <c r="S11" s="41">
        <f t="shared" si="7"/>
        <v>-7600.2999999999884</v>
      </c>
      <c r="T11" s="42">
        <f t="shared" si="8"/>
        <v>13014.699999999953</v>
      </c>
      <c r="U11" s="24">
        <f t="shared" si="9"/>
        <v>689354.6</v>
      </c>
      <c r="V11" s="25">
        <v>625407.19999999995</v>
      </c>
      <c r="W11" s="25">
        <v>642540.6</v>
      </c>
    </row>
    <row r="12" spans="1:23" s="3" customFormat="1" ht="48" thickBot="1">
      <c r="A12" s="6" t="s">
        <v>23</v>
      </c>
      <c r="B12" s="23" t="s">
        <v>8</v>
      </c>
      <c r="C12" s="37">
        <v>67133.100000000006</v>
      </c>
      <c r="D12" s="38">
        <v>68487.7</v>
      </c>
      <c r="E12" s="37">
        <v>66025</v>
      </c>
      <c r="F12" s="38">
        <v>95463.1</v>
      </c>
      <c r="G12" s="38">
        <v>73903.7</v>
      </c>
      <c r="H12" s="38">
        <v>95463.1</v>
      </c>
      <c r="I12" s="38">
        <v>98439.3</v>
      </c>
      <c r="J12" s="39">
        <f t="shared" si="0"/>
        <v>0.14279922118456889</v>
      </c>
      <c r="K12" s="38">
        <v>59689.2</v>
      </c>
      <c r="L12" s="39">
        <f t="shared" si="1"/>
        <v>9.5440538580304157E-2</v>
      </c>
      <c r="M12" s="38">
        <v>64418.8</v>
      </c>
      <c r="N12" s="39">
        <f t="shared" si="2"/>
        <v>0.10025638846790383</v>
      </c>
      <c r="O12" s="39">
        <f t="shared" si="3"/>
        <v>1.4909397955319954</v>
      </c>
      <c r="P12" s="39">
        <f t="shared" si="4"/>
        <v>0.60635538854908555</v>
      </c>
      <c r="Q12" s="39">
        <f t="shared" si="5"/>
        <v>1.0792371149219626</v>
      </c>
      <c r="R12" s="40">
        <f t="shared" si="6"/>
        <v>32414.300000000003</v>
      </c>
      <c r="S12" s="41">
        <f t="shared" si="7"/>
        <v>-38750.100000000006</v>
      </c>
      <c r="T12" s="42">
        <f t="shared" si="8"/>
        <v>4729.6000000000058</v>
      </c>
      <c r="U12" s="24">
        <f t="shared" si="9"/>
        <v>689354.6</v>
      </c>
      <c r="V12" s="25">
        <v>625407.19999999995</v>
      </c>
      <c r="W12" s="25">
        <v>642540.6</v>
      </c>
    </row>
    <row r="13" spans="1:23" s="3" customFormat="1" ht="32.25" thickBot="1">
      <c r="A13" s="7">
        <v>1000</v>
      </c>
      <c r="B13" s="23" t="s">
        <v>9</v>
      </c>
      <c r="C13" s="37">
        <v>18055.7</v>
      </c>
      <c r="D13" s="38">
        <v>20085.900000000001</v>
      </c>
      <c r="E13" s="37">
        <v>20584</v>
      </c>
      <c r="F13" s="38">
        <v>23459.5</v>
      </c>
      <c r="G13" s="38">
        <v>13975.3</v>
      </c>
      <c r="H13" s="38">
        <v>23459.5</v>
      </c>
      <c r="I13" s="38">
        <v>19916.599999999999</v>
      </c>
      <c r="J13" s="39">
        <f t="shared" si="0"/>
        <v>2.8891661852985386E-2</v>
      </c>
      <c r="K13" s="38">
        <v>20438.7</v>
      </c>
      <c r="L13" s="39">
        <f t="shared" si="1"/>
        <v>3.2680627917299324E-2</v>
      </c>
      <c r="M13" s="38">
        <v>20964.599999999999</v>
      </c>
      <c r="N13" s="39">
        <f t="shared" si="2"/>
        <v>3.2627665862670775E-2</v>
      </c>
      <c r="O13" s="39">
        <f t="shared" si="3"/>
        <v>0.96757675864749315</v>
      </c>
      <c r="P13" s="39">
        <f t="shared" si="4"/>
        <v>1.0262143136880795</v>
      </c>
      <c r="Q13" s="39">
        <f t="shared" si="5"/>
        <v>1.0257305993042609</v>
      </c>
      <c r="R13" s="40">
        <f t="shared" si="6"/>
        <v>-667.40000000000146</v>
      </c>
      <c r="S13" s="41">
        <f t="shared" si="7"/>
        <v>522.10000000000218</v>
      </c>
      <c r="T13" s="42">
        <f t="shared" si="8"/>
        <v>525.89999999999782</v>
      </c>
      <c r="U13" s="24">
        <f t="shared" si="9"/>
        <v>689354.6</v>
      </c>
      <c r="V13" s="25">
        <v>625407.19999999995</v>
      </c>
      <c r="W13" s="25">
        <v>642540.6</v>
      </c>
    </row>
    <row r="14" spans="1:23" s="3" customFormat="1" ht="48" thickBot="1">
      <c r="A14" s="7">
        <v>1100</v>
      </c>
      <c r="B14" s="23" t="s">
        <v>10</v>
      </c>
      <c r="C14" s="37">
        <v>488.9</v>
      </c>
      <c r="D14" s="38">
        <v>706.1</v>
      </c>
      <c r="E14" s="37">
        <v>596.1</v>
      </c>
      <c r="F14" s="38">
        <v>865.2</v>
      </c>
      <c r="G14" s="38">
        <v>688.7</v>
      </c>
      <c r="H14" s="38">
        <v>865.2</v>
      </c>
      <c r="I14" s="50">
        <f>696+4088.2</f>
        <v>4784.2</v>
      </c>
      <c r="J14" s="39">
        <f t="shared" si="0"/>
        <v>6.9401147101941438E-3</v>
      </c>
      <c r="K14" s="38">
        <v>722.3</v>
      </c>
      <c r="L14" s="39">
        <f t="shared" si="1"/>
        <v>1.1549275416080915E-3</v>
      </c>
      <c r="M14" s="38">
        <v>749.5</v>
      </c>
      <c r="N14" s="39">
        <f t="shared" si="2"/>
        <v>1.1664632553958459E-3</v>
      </c>
      <c r="O14" s="39">
        <f t="shared" si="3"/>
        <v>8.0258345915114901</v>
      </c>
      <c r="P14" s="39">
        <f t="shared" si="4"/>
        <v>0.15097612976046151</v>
      </c>
      <c r="Q14" s="39">
        <f t="shared" si="5"/>
        <v>1.037657483040288</v>
      </c>
      <c r="R14" s="40">
        <f t="shared" si="6"/>
        <v>4188.0999999999995</v>
      </c>
      <c r="S14" s="41">
        <f t="shared" si="7"/>
        <v>-4061.8999999999996</v>
      </c>
      <c r="T14" s="42">
        <f t="shared" si="8"/>
        <v>27.200000000000045</v>
      </c>
      <c r="U14" s="24">
        <f t="shared" si="9"/>
        <v>689354.6</v>
      </c>
      <c r="V14" s="25">
        <v>625407.19999999995</v>
      </c>
      <c r="W14" s="25">
        <v>642540.6</v>
      </c>
    </row>
    <row r="15" spans="1:23" s="3" customFormat="1" ht="48" thickBot="1">
      <c r="A15" s="7">
        <v>1200</v>
      </c>
      <c r="B15" s="23" t="s">
        <v>11</v>
      </c>
      <c r="C15" s="37">
        <v>311.60000000000002</v>
      </c>
      <c r="D15" s="38">
        <v>674.5</v>
      </c>
      <c r="E15" s="37">
        <v>320</v>
      </c>
      <c r="F15" s="38">
        <v>428</v>
      </c>
      <c r="G15" s="38">
        <v>428</v>
      </c>
      <c r="H15" s="38">
        <v>428</v>
      </c>
      <c r="I15" s="38">
        <v>370</v>
      </c>
      <c r="J15" s="39">
        <f t="shared" si="0"/>
        <v>5.367339247464223E-4</v>
      </c>
      <c r="K15" s="38">
        <v>370</v>
      </c>
      <c r="L15" s="39">
        <f t="shared" si="1"/>
        <v>5.916145512875452E-4</v>
      </c>
      <c r="M15" s="38">
        <v>370</v>
      </c>
      <c r="N15" s="39">
        <f t="shared" si="2"/>
        <v>5.758390987277691E-4</v>
      </c>
      <c r="O15" s="39">
        <f t="shared" si="3"/>
        <v>1.15625</v>
      </c>
      <c r="P15" s="39">
        <f t="shared" si="4"/>
        <v>1</v>
      </c>
      <c r="Q15" s="39">
        <f t="shared" si="5"/>
        <v>1</v>
      </c>
      <c r="R15" s="40">
        <f t="shared" si="6"/>
        <v>50</v>
      </c>
      <c r="S15" s="41">
        <f t="shared" si="7"/>
        <v>0</v>
      </c>
      <c r="T15" s="42">
        <f t="shared" si="8"/>
        <v>0</v>
      </c>
      <c r="U15" s="24">
        <f t="shared" si="9"/>
        <v>689354.6</v>
      </c>
      <c r="V15" s="25">
        <v>625407.19999999995</v>
      </c>
      <c r="W15" s="25">
        <v>642540.6</v>
      </c>
    </row>
    <row r="16" spans="1:23" s="3" customFormat="1" ht="63.75" thickBot="1">
      <c r="A16" s="7">
        <v>1300</v>
      </c>
      <c r="B16" s="23" t="s">
        <v>12</v>
      </c>
      <c r="C16" s="37">
        <v>1208.3</v>
      </c>
      <c r="D16" s="38">
        <v>1018.3</v>
      </c>
      <c r="E16" s="37">
        <v>2200</v>
      </c>
      <c r="F16" s="38">
        <v>700</v>
      </c>
      <c r="G16" s="38">
        <v>371.2</v>
      </c>
      <c r="H16" s="38">
        <v>700</v>
      </c>
      <c r="I16" s="38">
        <v>600</v>
      </c>
      <c r="J16" s="39">
        <f t="shared" si="0"/>
        <v>8.703793374266307E-4</v>
      </c>
      <c r="K16" s="38">
        <v>550</v>
      </c>
      <c r="L16" s="39">
        <f t="shared" si="1"/>
        <v>8.7942703569770229E-4</v>
      </c>
      <c r="M16" s="38">
        <v>520</v>
      </c>
      <c r="N16" s="39">
        <f t="shared" si="2"/>
        <v>8.0928738199578364E-4</v>
      </c>
      <c r="O16" s="39">
        <f t="shared" si="3"/>
        <v>0.27272727272727271</v>
      </c>
      <c r="P16" s="39">
        <f t="shared" si="4"/>
        <v>0.91666666666666663</v>
      </c>
      <c r="Q16" s="39">
        <f t="shared" si="5"/>
        <v>0.94545454545454544</v>
      </c>
      <c r="R16" s="40">
        <f t="shared" si="6"/>
        <v>-1600</v>
      </c>
      <c r="S16" s="41">
        <f t="shared" si="7"/>
        <v>-50</v>
      </c>
      <c r="T16" s="42">
        <f t="shared" si="8"/>
        <v>-30</v>
      </c>
      <c r="U16" s="24">
        <f t="shared" si="9"/>
        <v>689354.6</v>
      </c>
      <c r="V16" s="25">
        <v>625407.19999999995</v>
      </c>
      <c r="W16" s="25">
        <v>642540.6</v>
      </c>
    </row>
    <row r="17" spans="1:23" s="3" customFormat="1" ht="48" thickBot="1">
      <c r="A17" s="7">
        <v>1400</v>
      </c>
      <c r="B17" s="23" t="s">
        <v>13</v>
      </c>
      <c r="C17" s="37">
        <v>2155.8000000000002</v>
      </c>
      <c r="D17" s="38">
        <v>2480.5</v>
      </c>
      <c r="E17" s="37">
        <v>2365.1</v>
      </c>
      <c r="F17" s="38">
        <v>2365.1</v>
      </c>
      <c r="G17" s="38">
        <v>1871</v>
      </c>
      <c r="H17" s="38">
        <v>2365.1</v>
      </c>
      <c r="I17" s="38">
        <v>2475.8000000000002</v>
      </c>
      <c r="J17" s="39">
        <f t="shared" si="0"/>
        <v>3.5914752726680871E-3</v>
      </c>
      <c r="K17" s="38">
        <v>2575.5</v>
      </c>
      <c r="L17" s="39">
        <f t="shared" si="1"/>
        <v>4.1181169644353317E-3</v>
      </c>
      <c r="M17" s="38">
        <v>2669.9</v>
      </c>
      <c r="N17" s="39">
        <f t="shared" si="2"/>
        <v>4.1552238099818129E-3</v>
      </c>
      <c r="O17" s="39">
        <f t="shared" si="3"/>
        <v>1.0468056318971715</v>
      </c>
      <c r="P17" s="39">
        <f t="shared" si="4"/>
        <v>1.0402698117780111</v>
      </c>
      <c r="Q17" s="39">
        <f t="shared" si="5"/>
        <v>1.0366530770724132</v>
      </c>
      <c r="R17" s="40">
        <f t="shared" si="6"/>
        <v>110.70000000000027</v>
      </c>
      <c r="S17" s="41">
        <f t="shared" si="7"/>
        <v>99.699999999999818</v>
      </c>
      <c r="T17" s="42">
        <f t="shared" si="8"/>
        <v>94.400000000000091</v>
      </c>
      <c r="U17" s="24">
        <f t="shared" si="9"/>
        <v>689354.6</v>
      </c>
      <c r="V17" s="25">
        <v>625407.19999999995</v>
      </c>
      <c r="W17" s="25">
        <v>642540.6</v>
      </c>
    </row>
    <row r="18" spans="1:23" s="31" customFormat="1" ht="32.25" thickBot="1">
      <c r="A18" s="8"/>
      <c r="B18" s="26" t="s">
        <v>14</v>
      </c>
      <c r="C18" s="43">
        <f t="shared" ref="C18:I18" si="10">SUM(C6:C17)</f>
        <v>633554.30000000005</v>
      </c>
      <c r="D18" s="44">
        <f t="shared" si="10"/>
        <v>641166.9</v>
      </c>
      <c r="E18" s="43">
        <f t="shared" si="10"/>
        <v>634417.1</v>
      </c>
      <c r="F18" s="44">
        <f t="shared" si="10"/>
        <v>690945.79999999993</v>
      </c>
      <c r="G18" s="44">
        <f t="shared" si="10"/>
        <v>528650.1</v>
      </c>
      <c r="H18" s="44">
        <f t="shared" si="10"/>
        <v>690945.79999999993</v>
      </c>
      <c r="I18" s="51">
        <f t="shared" si="10"/>
        <v>689354.6</v>
      </c>
      <c r="J18" s="45">
        <f t="shared" si="0"/>
        <v>1</v>
      </c>
      <c r="K18" s="44">
        <f>SUM(K6:K17)</f>
        <v>625407.19999999995</v>
      </c>
      <c r="L18" s="45">
        <f t="shared" si="1"/>
        <v>1</v>
      </c>
      <c r="M18" s="44">
        <f>SUM(M6:M17)</f>
        <v>642540.6</v>
      </c>
      <c r="N18" s="45">
        <f t="shared" si="2"/>
        <v>1</v>
      </c>
      <c r="O18" s="45">
        <f t="shared" si="3"/>
        <v>1.0865952383692055</v>
      </c>
      <c r="P18" s="45">
        <f t="shared" si="4"/>
        <v>0.90723584059640705</v>
      </c>
      <c r="Q18" s="45">
        <f t="shared" si="5"/>
        <v>1.0273955912244055</v>
      </c>
      <c r="R18" s="46">
        <f t="shared" si="6"/>
        <v>54937.5</v>
      </c>
      <c r="S18" s="47">
        <f t="shared" si="7"/>
        <v>-63947.400000000023</v>
      </c>
      <c r="T18" s="48">
        <f t="shared" si="8"/>
        <v>17133.400000000023</v>
      </c>
      <c r="U18" s="24">
        <f t="shared" si="9"/>
        <v>689354.6</v>
      </c>
      <c r="V18" s="30">
        <v>625407.19999999995</v>
      </c>
      <c r="W18" s="30">
        <v>642540.6</v>
      </c>
    </row>
    <row r="19" spans="1:23" s="3" customFormat="1" ht="63.75" hidden="1" thickBot="1">
      <c r="A19" s="6"/>
      <c r="B19" s="26" t="s">
        <v>15</v>
      </c>
      <c r="C19" s="9"/>
      <c r="D19" s="17"/>
      <c r="E19" s="9">
        <v>8000</v>
      </c>
      <c r="F19" s="20"/>
      <c r="G19" s="20"/>
      <c r="H19" s="20"/>
      <c r="I19" s="20">
        <v>4500</v>
      </c>
      <c r="J19" s="9"/>
      <c r="K19" s="20">
        <v>0</v>
      </c>
      <c r="L19" s="9"/>
      <c r="M19" s="20">
        <v>9600</v>
      </c>
      <c r="N19" s="9"/>
      <c r="O19" s="9">
        <v>0</v>
      </c>
      <c r="P19" s="9">
        <v>8000</v>
      </c>
      <c r="Q19" s="9" t="s">
        <v>16</v>
      </c>
      <c r="R19" s="28">
        <f t="shared" ref="R19" si="11">O19-E19</f>
        <v>-8000</v>
      </c>
      <c r="S19" s="29"/>
      <c r="T19" s="27"/>
    </row>
  </sheetData>
  <mergeCells count="1">
    <mergeCell ref="A2:R2"/>
  </mergeCells>
  <pageMargins left="0.11811023622047245" right="0" top="0.15748031496062992" bottom="0.19685039370078741" header="0.31496062992125984" footer="0.31496062992125984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Табл3 к пояснит РМР2018-2020</vt:lpstr>
      <vt:lpstr>'Табл3 к пояснит РМР2018-2020'!Область_печати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2017-12-08T13:47:22Z</dcterms:modified>
</cp:coreProperties>
</file>