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75" yWindow="30" windowWidth="9720" windowHeight="7320" tabRatio="814"/>
  </bookViews>
  <sheets>
    <sheet name="МО г.Ртищево" sheetId="2" r:id="rId1"/>
  </sheets>
  <calcPr calcId="114210"/>
</workbook>
</file>

<file path=xl/calcChain.xml><?xml version="1.0" encoding="utf-8"?>
<calcChain xmlns="http://schemas.openxmlformats.org/spreadsheetml/2006/main">
  <c r="H150" i="2"/>
  <c r="G150"/>
  <c r="E151"/>
  <c r="F151"/>
  <c r="H151"/>
  <c r="D151"/>
  <c r="E31"/>
  <c r="F31"/>
  <c r="D31"/>
  <c r="H29"/>
  <c r="G29"/>
  <c r="E30"/>
  <c r="F30"/>
  <c r="H30"/>
  <c r="D30"/>
  <c r="G151"/>
  <c r="D27"/>
  <c r="E27"/>
  <c r="H31"/>
  <c r="G31"/>
  <c r="F27"/>
  <c r="G30"/>
  <c r="H44"/>
  <c r="H45"/>
  <c r="H47"/>
  <c r="H50"/>
  <c r="H51"/>
  <c r="H52"/>
  <c r="H53"/>
  <c r="H54"/>
  <c r="H55"/>
  <c r="H56"/>
  <c r="H59"/>
  <c r="H60"/>
  <c r="H61"/>
  <c r="H62"/>
  <c r="H63"/>
  <c r="H64"/>
  <c r="H65"/>
  <c r="H66"/>
  <c r="H69"/>
  <c r="H70"/>
  <c r="H71"/>
  <c r="H72"/>
  <c r="H73"/>
  <c r="H74"/>
  <c r="H75"/>
  <c r="H76"/>
  <c r="H77"/>
  <c r="H78"/>
  <c r="H81"/>
  <c r="H84"/>
  <c r="H85"/>
  <c r="H86"/>
  <c r="H87"/>
  <c r="H88"/>
  <c r="H89"/>
  <c r="H90"/>
  <c r="H91"/>
  <c r="H92"/>
  <c r="H93"/>
  <c r="H94"/>
  <c r="H96"/>
  <c r="H98"/>
  <c r="H99"/>
  <c r="H100"/>
  <c r="H101"/>
  <c r="H103"/>
  <c r="H104"/>
  <c r="H106"/>
  <c r="H107"/>
  <c r="H110"/>
  <c r="H111"/>
  <c r="H113"/>
  <c r="H116"/>
  <c r="H117"/>
  <c r="H119"/>
  <c r="H120"/>
  <c r="H121"/>
  <c r="H122"/>
  <c r="H123"/>
  <c r="H124"/>
  <c r="H127"/>
  <c r="H129"/>
  <c r="H131"/>
  <c r="H132"/>
  <c r="H133"/>
  <c r="H134"/>
  <c r="H135"/>
  <c r="H136"/>
  <c r="H137"/>
  <c r="H138"/>
  <c r="H139"/>
  <c r="H140"/>
  <c r="H141"/>
  <c r="H142"/>
  <c r="H143"/>
  <c r="H144"/>
  <c r="H145"/>
  <c r="H146"/>
  <c r="H147"/>
  <c r="H148"/>
  <c r="H149"/>
  <c r="H152"/>
  <c r="H153"/>
  <c r="H154"/>
  <c r="H155"/>
  <c r="H157"/>
  <c r="H158"/>
  <c r="H159"/>
  <c r="H161"/>
  <c r="H164"/>
  <c r="H165"/>
  <c r="H166"/>
  <c r="H168"/>
  <c r="H169"/>
  <c r="H170"/>
  <c r="H171"/>
  <c r="H172"/>
  <c r="H174"/>
  <c r="H175"/>
  <c r="H177"/>
  <c r="H178"/>
  <c r="H180"/>
  <c r="H181"/>
  <c r="H182"/>
  <c r="H183"/>
  <c r="H185"/>
  <c r="H187"/>
  <c r="H188"/>
  <c r="H189"/>
  <c r="G44"/>
  <c r="G45"/>
  <c r="G47"/>
  <c r="G48"/>
  <c r="G50"/>
  <c r="G51"/>
  <c r="G52"/>
  <c r="G53"/>
  <c r="G54"/>
  <c r="G55"/>
  <c r="G56"/>
  <c r="G59"/>
  <c r="G60"/>
  <c r="G61"/>
  <c r="G62"/>
  <c r="G63"/>
  <c r="G64"/>
  <c r="G65"/>
  <c r="G66"/>
  <c r="G69"/>
  <c r="G70"/>
  <c r="G71"/>
  <c r="G72"/>
  <c r="G73"/>
  <c r="G74"/>
  <c r="G75"/>
  <c r="G76"/>
  <c r="G77"/>
  <c r="G78"/>
  <c r="G81"/>
  <c r="G84"/>
  <c r="G85"/>
  <c r="G86"/>
  <c r="G87"/>
  <c r="G88"/>
  <c r="G89"/>
  <c r="G90"/>
  <c r="G91"/>
  <c r="G92"/>
  <c r="G93"/>
  <c r="G94"/>
  <c r="G96"/>
  <c r="G98"/>
  <c r="G99"/>
  <c r="G100"/>
  <c r="G101"/>
  <c r="G103"/>
  <c r="G104"/>
  <c r="G106"/>
  <c r="G107"/>
  <c r="G110"/>
  <c r="G111"/>
  <c r="G113"/>
  <c r="G116"/>
  <c r="G117"/>
  <c r="G119"/>
  <c r="G120"/>
  <c r="G121"/>
  <c r="G122"/>
  <c r="G123"/>
  <c r="G124"/>
  <c r="G127"/>
  <c r="G129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2"/>
  <c r="G153"/>
  <c r="G154"/>
  <c r="G155"/>
  <c r="G157"/>
  <c r="G158"/>
  <c r="G159"/>
  <c r="G161"/>
  <c r="G164"/>
  <c r="G165"/>
  <c r="G166"/>
  <c r="G168"/>
  <c r="G169"/>
  <c r="G170"/>
  <c r="G171"/>
  <c r="G172"/>
  <c r="G174"/>
  <c r="G175"/>
  <c r="G177"/>
  <c r="G178"/>
  <c r="G180"/>
  <c r="G181"/>
  <c r="G182"/>
  <c r="G183"/>
  <c r="G185"/>
  <c r="G187"/>
  <c r="G188"/>
  <c r="G189"/>
  <c r="H6"/>
  <c r="H7"/>
  <c r="H8"/>
  <c r="H9"/>
  <c r="H10"/>
  <c r="H11"/>
  <c r="H12"/>
  <c r="H13"/>
  <c r="H14"/>
  <c r="H15"/>
  <c r="H17"/>
  <c r="H18"/>
  <c r="H19"/>
  <c r="H20"/>
  <c r="H22"/>
  <c r="H24"/>
  <c r="H25"/>
  <c r="H28"/>
  <c r="H32"/>
  <c r="H33"/>
  <c r="H34"/>
  <c r="H35"/>
  <c r="H36"/>
  <c r="G6"/>
  <c r="G7"/>
  <c r="G8"/>
  <c r="G9"/>
  <c r="G10"/>
  <c r="G11"/>
  <c r="G12"/>
  <c r="G13"/>
  <c r="G14"/>
  <c r="G15"/>
  <c r="G17"/>
  <c r="G18"/>
  <c r="G19"/>
  <c r="G20"/>
  <c r="G22"/>
  <c r="G24"/>
  <c r="G25"/>
  <c r="G28"/>
  <c r="G32"/>
  <c r="G33"/>
  <c r="G34"/>
  <c r="G35"/>
  <c r="G36"/>
  <c r="F184"/>
  <c r="E83"/>
  <c r="F83"/>
  <c r="D83"/>
  <c r="G83"/>
  <c r="H83"/>
  <c r="E173"/>
  <c r="F173"/>
  <c r="D173"/>
  <c r="F97"/>
  <c r="E95"/>
  <c r="F95"/>
  <c r="D95"/>
  <c r="E105"/>
  <c r="F105"/>
  <c r="E130"/>
  <c r="F130"/>
  <c r="E109"/>
  <c r="F109"/>
  <c r="D160"/>
  <c r="D163"/>
  <c r="D162"/>
  <c r="E163"/>
  <c r="E162"/>
  <c r="F163"/>
  <c r="F162"/>
  <c r="H163"/>
  <c r="G163"/>
  <c r="H109"/>
  <c r="H130"/>
  <c r="H105"/>
  <c r="G95"/>
  <c r="H95"/>
  <c r="H173"/>
  <c r="G173"/>
  <c r="F82"/>
  <c r="E115"/>
  <c r="F115"/>
  <c r="D115"/>
  <c r="H115"/>
  <c r="G115"/>
  <c r="G162"/>
  <c r="H162"/>
  <c r="F5"/>
  <c r="F128"/>
  <c r="E128"/>
  <c r="D128"/>
  <c r="H128"/>
  <c r="G128"/>
  <c r="H27"/>
  <c r="G27"/>
  <c r="F126"/>
  <c r="E126"/>
  <c r="D126"/>
  <c r="H126"/>
  <c r="G126"/>
  <c r="F160"/>
  <c r="E160"/>
  <c r="D130"/>
  <c r="G130"/>
  <c r="E5"/>
  <c r="E37"/>
  <c r="D5"/>
  <c r="F167"/>
  <c r="E167"/>
  <c r="D167"/>
  <c r="E114"/>
  <c r="F68"/>
  <c r="E68"/>
  <c r="D68"/>
  <c r="D67"/>
  <c r="F58"/>
  <c r="E58"/>
  <c r="D58"/>
  <c r="E179"/>
  <c r="F179"/>
  <c r="D179"/>
  <c r="D105"/>
  <c r="G105"/>
  <c r="E102"/>
  <c r="H102"/>
  <c r="D102"/>
  <c r="G102"/>
  <c r="D114"/>
  <c r="D49"/>
  <c r="E49"/>
  <c r="F49"/>
  <c r="D38"/>
  <c r="E38"/>
  <c r="F38"/>
  <c r="G38"/>
  <c r="D43"/>
  <c r="E43"/>
  <c r="F43"/>
  <c r="D46"/>
  <c r="E46"/>
  <c r="F46"/>
  <c r="E67"/>
  <c r="F67"/>
  <c r="D80"/>
  <c r="E80"/>
  <c r="F80"/>
  <c r="D109"/>
  <c r="G109"/>
  <c r="D176"/>
  <c r="E176"/>
  <c r="F176"/>
  <c r="D184"/>
  <c r="G184"/>
  <c r="E184"/>
  <c r="H184"/>
  <c r="D186"/>
  <c r="D191"/>
  <c r="E186"/>
  <c r="E191"/>
  <c r="F186"/>
  <c r="F191"/>
  <c r="F114"/>
  <c r="D37"/>
  <c r="G67"/>
  <c r="H67"/>
  <c r="G114"/>
  <c r="H114"/>
  <c r="G176"/>
  <c r="H176"/>
  <c r="H80"/>
  <c r="G80"/>
  <c r="H43"/>
  <c r="G43"/>
  <c r="G49"/>
  <c r="H49"/>
  <c r="H179"/>
  <c r="G179"/>
  <c r="H58"/>
  <c r="G58"/>
  <c r="G160"/>
  <c r="H160"/>
  <c r="G186"/>
  <c r="H186"/>
  <c r="H46"/>
  <c r="G46"/>
  <c r="H68"/>
  <c r="G68"/>
  <c r="H167"/>
  <c r="G167"/>
  <c r="D97"/>
  <c r="G97"/>
  <c r="E156"/>
  <c r="E125"/>
  <c r="E108"/>
  <c r="F79"/>
  <c r="E97"/>
  <c r="H97"/>
  <c r="F156"/>
  <c r="F125"/>
  <c r="D42"/>
  <c r="E42"/>
  <c r="D57"/>
  <c r="F57"/>
  <c r="E57"/>
  <c r="F37"/>
  <c r="F42"/>
  <c r="G42"/>
  <c r="H5"/>
  <c r="G5"/>
  <c r="H38"/>
  <c r="H37"/>
  <c r="G57"/>
  <c r="H57"/>
  <c r="H125"/>
  <c r="H156"/>
  <c r="G37"/>
  <c r="E82"/>
  <c r="H82"/>
  <c r="D82"/>
  <c r="G82"/>
  <c r="D125"/>
  <c r="G125"/>
  <c r="F108"/>
  <c r="D156"/>
  <c r="G156"/>
  <c r="H42"/>
  <c r="D79"/>
  <c r="G79"/>
  <c r="E79"/>
  <c r="H79"/>
  <c r="H108"/>
  <c r="F190"/>
  <c r="F209"/>
  <c r="E190"/>
  <c r="H190"/>
  <c r="D108"/>
  <c r="G108"/>
  <c r="D190"/>
  <c r="G190"/>
</calcChain>
</file>

<file path=xl/sharedStrings.xml><?xml version="1.0" encoding="utf-8"?>
<sst xmlns="http://schemas.openxmlformats.org/spreadsheetml/2006/main" count="354" uniqueCount="328">
  <si>
    <t>Субсидия на капитальный ремонт и ремонт дворовых территорий многоквартирных домов, проездов к дво-ровым территориям многоквартирных домов населен-ных пунктов в рамках подпрограммы «Модернизация и развитие автомобильных дорог общего пользования регионального и межмуниципального значения Сара-товской области» за счет средств областного дорожно-го фонда</t>
  </si>
  <si>
    <t>Субсидия на капитальный ремонт и ремонт автомо-бильных дорог общего пользования населенных пунк-тов в рамках подпрограммы «Модернизация и развитие автомобильных дорог общего пользования региональ-ного и межмуниципального значения Саратовской об-ласти» за счет средств областного дорожного фонда</t>
  </si>
  <si>
    <t>ДОХОДЫ</t>
  </si>
  <si>
    <t>Земельный налог</t>
  </si>
  <si>
    <t>Доходы от перечисления части прибыли</t>
  </si>
  <si>
    <t>Плат.за негат.возд.на окр.ср.</t>
  </si>
  <si>
    <t xml:space="preserve">Невыясненные поступления </t>
  </si>
  <si>
    <t>БЕЗВОЗМЕЗДНЫЕ ПЕРЕЧИСЛЕНИЯ</t>
  </si>
  <si>
    <t>Дотации</t>
  </si>
  <si>
    <t>Субсидии</t>
  </si>
  <si>
    <t>ИТОГО доходов</t>
  </si>
  <si>
    <t>РАСХОДЫ</t>
  </si>
  <si>
    <t>ОБЩЕГОСУДАРСТВЕННЫЕ ВОПРОСЫ</t>
  </si>
  <si>
    <t>ПРАВООХРАНИТЕЛЬНАЯ ДЕЯТЕЛЬНОСТЬ</t>
  </si>
  <si>
    <t>НАЦИОНАЛЬНАЯ ЭКОНОМИКА</t>
  </si>
  <si>
    <t>ЖИЛИЩНО-КОММУНАЛЬНОЕ ХОЗЯЙСТВО</t>
  </si>
  <si>
    <t>0503</t>
  </si>
  <si>
    <t>СОЦИАЛЬНАЯ ПОЛИТИКА</t>
  </si>
  <si>
    <t>1001</t>
  </si>
  <si>
    <t>1003</t>
  </si>
  <si>
    <t>1100</t>
  </si>
  <si>
    <t>1101</t>
  </si>
  <si>
    <t>ИТОГО РАСХОДОВ</t>
  </si>
  <si>
    <t>0100</t>
  </si>
  <si>
    <t>0103</t>
  </si>
  <si>
    <t>0104</t>
  </si>
  <si>
    <t>0111</t>
  </si>
  <si>
    <t>0300</t>
  </si>
  <si>
    <t>0400</t>
  </si>
  <si>
    <t>0412</t>
  </si>
  <si>
    <t>0500</t>
  </si>
  <si>
    <t>0501</t>
  </si>
  <si>
    <t>0502</t>
  </si>
  <si>
    <t>в том числе внутренние обороты:</t>
  </si>
  <si>
    <t xml:space="preserve">-Получен бюджетный кредит </t>
  </si>
  <si>
    <t xml:space="preserve">от вышестоящего бюджета      </t>
  </si>
  <si>
    <t>-Получен бюджетный кредит</t>
  </si>
  <si>
    <t xml:space="preserve">от кредитных организаций      </t>
  </si>
  <si>
    <t xml:space="preserve">-Погашен бюджетный кредит                             </t>
  </si>
  <si>
    <t xml:space="preserve">от вышестоящего бюджета    </t>
  </si>
  <si>
    <t>-Погашен бюджетный кредит</t>
  </si>
  <si>
    <t xml:space="preserve">от кредитных организаций     </t>
  </si>
  <si>
    <t xml:space="preserve">-Изменение остатков        </t>
  </si>
  <si>
    <t>Задолж. И перерасч. По отмен.налогам</t>
  </si>
  <si>
    <t>МЕЖБЮДЖЕТНЫЕ ТРАНСФЕРТЫ</t>
  </si>
  <si>
    <t>Межбюджетные трансферты из бюджетов поселений бюджету МР</t>
  </si>
  <si>
    <t>Госпошлина</t>
  </si>
  <si>
    <t>в том числе собственные доходы</t>
  </si>
  <si>
    <t>0310</t>
  </si>
  <si>
    <t>0409</t>
  </si>
  <si>
    <t>Компенсация затрат</t>
  </si>
  <si>
    <t>Мероприятия по землеустройству и землепользованию</t>
  </si>
  <si>
    <t>0113</t>
  </si>
  <si>
    <t>ФИЗИЧЕСКАЯ КУЛЬТУРА И СПОРТ</t>
  </si>
  <si>
    <t>1200</t>
  </si>
  <si>
    <t>СРЕДСТВА МАССОВОЙ ИНФОРМАЦИИ</t>
  </si>
  <si>
    <t>1202</t>
  </si>
  <si>
    <t>Периодическая печать и издательства</t>
  </si>
  <si>
    <t>0314</t>
  </si>
  <si>
    <t>раздел</t>
  </si>
  <si>
    <t>Классификация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</si>
  <si>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</si>
  <si>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5220610</t>
  </si>
  <si>
    <t>5220611</t>
  </si>
  <si>
    <t>Капитальный ремонт муниципального жилищного фонда</t>
  </si>
  <si>
    <t>Резервный фонд местной администрации</t>
  </si>
  <si>
    <t>Другие вопросы в области национальной безопасности и правоохранительной деятельности, в том числе:</t>
  </si>
  <si>
    <t>Дорожное хозяйство(дорожные фонды), в том числе:</t>
  </si>
  <si>
    <t>5210600</t>
  </si>
  <si>
    <t>0107</t>
  </si>
  <si>
    <t>Другие вопросы в области национальной экономики, в том числе:</t>
  </si>
  <si>
    <t>Оценка недвижимости, признание прав и регулирование отношений по муниципальной собственности</t>
  </si>
  <si>
    <t>Доплаты к пенсиям муниципальных служащих</t>
  </si>
  <si>
    <t>Обеспечение деятельности представительного органа муниципального образования</t>
  </si>
  <si>
    <t>Акцизы на нефтепродукты</t>
  </si>
  <si>
    <t>9930008100</t>
  </si>
  <si>
    <t>Подпрограмма "Ремонт автомобильных дорог и искусственных сооружений на них в границах городских и сельских поселений"</t>
  </si>
  <si>
    <t>Обязательные платежи и (или) взносы собственников помещений многоквартирных домов за капитальный ремонт, согласно ЖК РФ ст. 158 ч. 1</t>
  </si>
  <si>
    <t>9510005150</t>
  </si>
  <si>
    <t>9510005110</t>
  </si>
  <si>
    <t>9400006600</t>
  </si>
  <si>
    <t>9400006700</t>
  </si>
  <si>
    <t>0408</t>
  </si>
  <si>
    <t>7240100000</t>
  </si>
  <si>
    <t>9140008600</t>
  </si>
  <si>
    <t>Приобретение и установка камер уличного видеонаблюдения</t>
  </si>
  <si>
    <t>7910300550</t>
  </si>
  <si>
    <t>Реализация комплексных мер по стимулированию участия населения в деятельности общественной организации «Народная дружина»</t>
  </si>
  <si>
    <t>7920100460</t>
  </si>
  <si>
    <t>7930200Б20</t>
  </si>
  <si>
    <t>Тематические публикации по пропаганде ЗОЖ, а также  проблемам профилактики наркомании, лечению и реабилитации наркозависимых в СМИ</t>
  </si>
  <si>
    <t>Создание и распространение антинаркотических буклетов, листовок и проспектов</t>
  </si>
  <si>
    <t>7930200Б30</t>
  </si>
  <si>
    <t>Основное мероприятие "Модернизация объектов водоснабжения и водоотведения", в том числе:</t>
  </si>
  <si>
    <t>Транспорт</t>
  </si>
  <si>
    <t>9400006800</t>
  </si>
  <si>
    <t>Иные мероприятия в области управления муниципальным имуществом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</si>
  <si>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</si>
  <si>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Коммунальное хозяйство</t>
  </si>
  <si>
    <t>Обеспечение проведения выборов и референдумов</t>
  </si>
  <si>
    <t>7900000000</t>
  </si>
  <si>
    <t>Остатки на начало года</t>
  </si>
  <si>
    <t>Выполнение других обязательств муниципального образования</t>
  </si>
  <si>
    <t>9140008700</t>
  </si>
  <si>
    <t>Проведение выборов в представительные органы муниципального образования</t>
  </si>
  <si>
    <t>7530000000</t>
  </si>
  <si>
    <t>72120V0000</t>
  </si>
  <si>
    <t>Основное мероприятие "Подготовка нормативов градостроительного проектирования муниципального образования город Ртищево"</t>
  </si>
  <si>
    <t>9910008530</t>
  </si>
  <si>
    <t>Расходы на исполнение административных правонарушений</t>
  </si>
  <si>
    <t>Муниципальная программа "Формирование комфортной городской среды муниципального образования город Ртищево на 2018 - 2022 годы"</t>
  </si>
  <si>
    <t>840000000</t>
  </si>
  <si>
    <t>Налог на доходы физических лиц</t>
  </si>
  <si>
    <t>Доходы, получаемые в виде арендной платы за земельные участки</t>
  </si>
  <si>
    <t xml:space="preserve">Доходы от продажи материальных и нематариальных активов (имущества,земельных участков) </t>
  </si>
  <si>
    <t>Доходы от сдачи в аренду имущества находящегося в оперативном управлении</t>
  </si>
  <si>
    <t>Налог на имущество физических лиц</t>
  </si>
  <si>
    <t>Доходы от продажи земельных участков</t>
  </si>
  <si>
    <t>Штрафы, санкции, возмещение ущерба</t>
  </si>
  <si>
    <t>Меры социальной поддержки почетных граждан</t>
  </si>
  <si>
    <t>9510005360</t>
  </si>
  <si>
    <t>Выполнение других обязательств муниципального образования в области жилищного хозяйства</t>
  </si>
  <si>
    <t>Субсидии бюджетам городских  поселений области на обеспечение повышения оплаты труда некоторых категорий работников муниципальных учреждений</t>
  </si>
  <si>
    <t>Доходы от оказания платных услуг и компенсации затрат</t>
  </si>
  <si>
    <t>056</t>
  </si>
  <si>
    <t>75101G0Д60</t>
  </si>
  <si>
    <t>75101G0Д70</t>
  </si>
  <si>
    <t>Нанесение пешеходной дорожной разметки на улично-дорожную сеть за счет средств муниципального дорожного фонда</t>
  </si>
  <si>
    <t>75303G0Д10</t>
  </si>
  <si>
    <t xml:space="preserve">Летнее содержание за счет средств муниципального дорожного фонда </t>
  </si>
  <si>
    <t>75306G0Д30</t>
  </si>
  <si>
    <t xml:space="preserve">Изготовление сметной документации, технический контроль за счет средств муниципального дорожного фонда </t>
  </si>
  <si>
    <t>Расходы на обеспечение деятельности муниципальных казенных учреждений  (МУ "АХГР")</t>
  </si>
  <si>
    <t>754020Т020</t>
  </si>
  <si>
    <t>Предоставление субсидий перевозчикам на осуществление транспортного обслуживания населения по регулируемым тарифам в границах МО г. Ртищево</t>
  </si>
  <si>
    <t>75301G0880</t>
  </si>
  <si>
    <t>Ремонт асфальтобетонного покрытия улиц и внутриквартальных проездов к дворовым территориям г. Ртищево  за счет средств муниципального дорожного фонда</t>
  </si>
  <si>
    <t>830030Б030</t>
  </si>
  <si>
    <t>Удаление, спил сухостойных и аварийных  деревьев</t>
  </si>
  <si>
    <t>830040Б030</t>
  </si>
  <si>
    <t>Ликвидация несанкционированных свалок</t>
  </si>
  <si>
    <t>830070Б070</t>
  </si>
  <si>
    <t>Уборка, содержание территории муниципального образования</t>
  </si>
  <si>
    <t>830080Б090</t>
  </si>
  <si>
    <t>Улучшение эстетического и архитектурного вида городского парка культуры и отдыха</t>
  </si>
  <si>
    <t>830100Б120</t>
  </si>
  <si>
    <t xml:space="preserve">Изготовление баннеров (растяжек) </t>
  </si>
  <si>
    <t>830110Б130</t>
  </si>
  <si>
    <t>Поставка электроэнергии для работы уличного освещения</t>
  </si>
  <si>
    <t>830120Б140</t>
  </si>
  <si>
    <t>830140Б160</t>
  </si>
  <si>
    <t>Уменьшение численности безнадзорных животных</t>
  </si>
  <si>
    <t>8300000000</t>
  </si>
  <si>
    <t>830050Б050</t>
  </si>
  <si>
    <t>Уборка и содержание территорий  кладбищ</t>
  </si>
  <si>
    <t>830050Б360</t>
  </si>
  <si>
    <t>Дератизация территории кладбищ</t>
  </si>
  <si>
    <t>830250Б510</t>
  </si>
  <si>
    <t xml:space="preserve">Прочие мероприятия по благоустройству </t>
  </si>
  <si>
    <t>75310GД030</t>
  </si>
  <si>
    <t>Строительно - техническая экспертиза</t>
  </si>
  <si>
    <t>830000000</t>
  </si>
  <si>
    <t>830190Б230</t>
  </si>
  <si>
    <t>Приобретение и установка остановочных павильонов</t>
  </si>
  <si>
    <t>841F255550</t>
  </si>
  <si>
    <t>84003V0000</t>
  </si>
  <si>
    <t>Основное мероприятие "Изготовление дизайн – проектов, проведение экспертизы сметной документации и проведение строительного контроля по общественным и дворовым территориям"</t>
  </si>
  <si>
    <t>Субсидии бюджетам городских поселений на реализацию программ формирования современной городской среды</t>
  </si>
  <si>
    <t>Доходы от перечисления части прибыли муниципальных унитарных предприятий</t>
  </si>
  <si>
    <t xml:space="preserve">Прочие доходы от использования имущества, находящегося в муниципальной собственности </t>
  </si>
  <si>
    <t>721460Г170</t>
  </si>
  <si>
    <t>Уточнение границ Шило-Голицынского, Урусовского, Октябрьского муниципальных образований и муниципального образования город Ртищево</t>
  </si>
  <si>
    <t>842F255550</t>
  </si>
  <si>
    <t>842F255551</t>
  </si>
  <si>
    <t>842F255552</t>
  </si>
  <si>
    <t>Реализация программ формирования современной городской среды, за счет средств местного бюджета(дворовые территории)</t>
  </si>
  <si>
    <t>Реализация программ формирования современной городской среды, за счет средств федерального бюджета(дворовые территории)</t>
  </si>
  <si>
    <t>Реализация программ формирования современной городской среды, за счет средств федерального бюджета(общественные территории)</t>
  </si>
  <si>
    <t>Реализация программ формирования современной городской среды, за счет средств местного бюджета(общественные территории)</t>
  </si>
  <si>
    <t>Подпрограмма  "Благоустройство общественных территорий г. Ртищево"</t>
  </si>
  <si>
    <t>830180Б560</t>
  </si>
  <si>
    <t>Приобретение детских качелей для установки на территории города Ртищево</t>
  </si>
  <si>
    <t>870070A070</t>
  </si>
  <si>
    <t>в том числе областные средства</t>
  </si>
  <si>
    <t>обл</t>
  </si>
  <si>
    <t>880270П290</t>
  </si>
  <si>
    <t>880280П310</t>
  </si>
  <si>
    <t>880290П320</t>
  </si>
  <si>
    <t>880300П330</t>
  </si>
  <si>
    <t xml:space="preserve">Приобретение пожарных гидрантов </t>
  </si>
  <si>
    <t>Смена пожарных гидрантов</t>
  </si>
  <si>
    <t>Приобретение  памяток для населения на противопожарную тематику</t>
  </si>
  <si>
    <t xml:space="preserve">Приобретение автономных дымовых пожарных извещателей  </t>
  </si>
  <si>
    <t>Основное мероприятие "Мероприятия приуроченные к празднованию Дня города Ртищево"</t>
  </si>
  <si>
    <t xml:space="preserve">870080A080
</t>
  </si>
  <si>
    <t>724010Ф060</t>
  </si>
  <si>
    <t>724010Ф070</t>
  </si>
  <si>
    <t>Ремонт КНС на ул. Степная в г. Ртищево</t>
  </si>
  <si>
    <t>Проектирование водозабора в восточной части г. Ртищево для обеспечения водоснабжения ул. Песчаной и северо-восточной части г. Ртищево</t>
  </si>
  <si>
    <t>830010Б660</t>
  </si>
  <si>
    <t>830020Б670</t>
  </si>
  <si>
    <t>830330Б690</t>
  </si>
  <si>
    <t>830340Б710</t>
  </si>
  <si>
    <t>830350Б720</t>
  </si>
  <si>
    <t>830360Б730</t>
  </si>
  <si>
    <t>830370Б740</t>
  </si>
  <si>
    <t>830380Б750</t>
  </si>
  <si>
    <t>Приобретение посадочного материала (цветочная рассада, розы, саженцы деревьев)</t>
  </si>
  <si>
    <t>Формовочная обрезка деревьев и вырубка кустарника</t>
  </si>
  <si>
    <t>Выполнение работ по обслуживанию уличного освещения муниципального образования (город)</t>
  </si>
  <si>
    <t>Приобретение детского игрового комплекса</t>
  </si>
  <si>
    <t>Мероприятия в области обращения с ТКО</t>
  </si>
  <si>
    <t>Ремонт светодиодных консолей</t>
  </si>
  <si>
    <t>Приобретение, установка малых архитектурных форм (скамеек, урн и т.д. и т.п.)</t>
  </si>
  <si>
    <t>"Проведение экспертизы сметной документации, строительного контроля, изготовление дизайн - проектов на благоустройство территорий</t>
  </si>
  <si>
    <t>Мероприятия по безопасному пребыванию в местах отдыха у воды</t>
  </si>
  <si>
    <t>Реализация программ формирования современной городской среды, за счет средств бюджета всех уровней (общественные территории)</t>
  </si>
  <si>
    <t>Муниципальная программа  "Благоустройство населённых пунктов  муниципального образования"</t>
  </si>
  <si>
    <t>880220П550</t>
  </si>
  <si>
    <t>Приобретение ранцевых огнетушителей</t>
  </si>
  <si>
    <t>880160П570</t>
  </si>
  <si>
    <t>Приобретение знаков (табличек, указателей) расположения пожарных гидрантов, водонапорных башен и источников пожарного водоснабжения</t>
  </si>
  <si>
    <t>880200П560</t>
  </si>
  <si>
    <t>Приобретение наглядной противопожарной литературы, стендов, плакатов, памяток, листовок, уголков  пожарной безопасности</t>
  </si>
  <si>
    <t>791030К010</t>
  </si>
  <si>
    <t>Модернизация системы видеонаблюдения на территории Ртищевского муниципального района и в подведомственных учреждениях. Приобретение и установка камер уличного и внутреннего видеонаблюдения, приобретение оборудования (фурнитуры) и других сопутствующих и комплектующих материалов (элементов) для их установки и полноценной работы</t>
  </si>
  <si>
    <t>793020Б850</t>
  </si>
  <si>
    <t>Изготовление баннеров (размер 3*6), создание и распространение антинаркотических буклетов, листовок и проспектов</t>
  </si>
  <si>
    <t>793020Б860</t>
  </si>
  <si>
    <t>Проведение конкурсов и фестивалей антинаркотической направленности</t>
  </si>
  <si>
    <t>793020Б870</t>
  </si>
  <si>
    <t>Мероприятия по удалению рекламы интернет - магазинов, распространяющих наркотические средства</t>
  </si>
  <si>
    <t>793020Б880</t>
  </si>
  <si>
    <t>Проведение антинаркотических акций  и конкурсов "Мы - за здоровый образ жизни"</t>
  </si>
  <si>
    <t>75316GД310</t>
  </si>
  <si>
    <t>75301GД320</t>
  </si>
  <si>
    <t xml:space="preserve">Ремонт асфальтобетонного покрытия тротуаров </t>
  </si>
  <si>
    <t>7530392Д00</t>
  </si>
  <si>
    <t>Обеспечение выполнения расходных обязательств в области дорожного хозяйства и развития транспортной системы в Ртищевском муниципальном районе в границах городского поселения района, являющегося административным центром муниципального района ( за счет средств муниципального дорожного фонда)</t>
  </si>
  <si>
    <t>7530192Д00</t>
  </si>
  <si>
    <t>8400000000</t>
  </si>
  <si>
    <t>841F2У5550</t>
  </si>
  <si>
    <t>Создание условий для формирования комфортной городской среды (в целях достижения соответствующих результатов федерального проекта)</t>
  </si>
  <si>
    <t>Муниципальная программа  "Развитие транспортной системы в Ртищевском муниципальном районе на 2017-2020 годы"</t>
  </si>
  <si>
    <t>7500000000</t>
  </si>
  <si>
    <t>Обустройство улично-дорожной сети дорож-ными знаками, в том числе: обустройство пешеходных переходов дорожными знаками вблизи общеобразовательных и дошкольных учреждений , в соответствии с новыми национальными стандартами за счет средств муниципального дорожного фонда</t>
  </si>
  <si>
    <t>75101GД160</t>
  </si>
  <si>
    <t>Нанесение горизонтальной дорожной разметки на улично-дорожную сеть за счет средств муниципального дорожного фонда</t>
  </si>
  <si>
    <t>724010Ф130</t>
  </si>
  <si>
    <t xml:space="preserve">Приобретение погружных электронасосных агрегатов для замены в скважинах </t>
  </si>
  <si>
    <t>724010Ф140</t>
  </si>
  <si>
    <t>Свабирование скважин Водозабора г. Ртищево Саратовской области (8 скважин)</t>
  </si>
  <si>
    <t>Приобретение станций управления и защиты</t>
  </si>
  <si>
    <t>724010Ф040</t>
  </si>
  <si>
    <t>724010Ф150</t>
  </si>
  <si>
    <t>Капитальный ремонт скважины № 15  Водозабора г. Ртищево Саратовской области (8 скважин) проект, смета и экспертиза</t>
  </si>
  <si>
    <t>724010Ф160</t>
  </si>
  <si>
    <t>Ремонт разводящей водопроводной сети</t>
  </si>
  <si>
    <t>Реализация программ формирования современной городской среды  (ФЕДЕРАЛЬНЫЕ СРЕДСТВА)</t>
  </si>
  <si>
    <t>Реализация программ формирования современной городской среды  (ОБЛАСТНАЯ ЧАСТЬ)</t>
  </si>
  <si>
    <t>842F2У5550</t>
  </si>
  <si>
    <t>Основное мероприятие "Обустройство и восстановление воинских захоронений, находящихся в муниципальной собственности</t>
  </si>
  <si>
    <t>89007L2990</t>
  </si>
  <si>
    <t>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2019-2024 годы" (Федеральная Часть)</t>
  </si>
  <si>
    <t>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2019-2024 годы"  (Областная часть)</t>
  </si>
  <si>
    <t>Прочие межбюджетные трансфетры передаваемые бюджетам городских поселений</t>
  </si>
  <si>
    <t>Инициативные платежи, зачисляемые в бюджеты городских поселений</t>
  </si>
  <si>
    <t>724010Ф270</t>
  </si>
  <si>
    <t>Восстановление участка трубопровода, инженерной системы водоотведения (канализации), расположенной по ул. Сердобский тупик в г. Ртищево Саратовской области</t>
  </si>
  <si>
    <t>83057S2111</t>
  </si>
  <si>
    <t>Реализация инициативных проектов за счет средств местного бюджета, за исключением инициативных платежей (проект: «Модернизация уличного освещения города Ртищево»)</t>
  </si>
  <si>
    <t>83057S2121</t>
  </si>
  <si>
    <t>83057S2131</t>
  </si>
  <si>
    <t>Реализация инициативных проектов за счет средств местного бюджета в части инициативных платежей граждан (проект: «Модернизация уличного освещения города Ртищево»)</t>
  </si>
  <si>
    <t>Реализация инициативных проектов за счет средств местного бюджета в части инициативных платежей индивидуальных предпринимателей и юридических лиц (проект: «Модернизация уличного освещения города Ртищево»)</t>
  </si>
  <si>
    <t>75306GД360</t>
  </si>
  <si>
    <t>Изготовление проектно – сметной документации по строительству тротуара на участке ул. Красная от ж/д переезда до пер. Мирного в г. Ртищево</t>
  </si>
  <si>
    <t>Подпрограмма "Благоустройство дворовых территорий многоквартирных домов г. Ртищево"</t>
  </si>
  <si>
    <t>84.1.F2.У5550</t>
  </si>
  <si>
    <t>Обустройство улично-дорожной сети ограждениями, за счет средств муниципального дорожного фонда (собственные средства муниципального образования)</t>
  </si>
  <si>
    <t>75.1.01.G0840</t>
  </si>
  <si>
    <t xml:space="preserve">890060П390
</t>
  </si>
  <si>
    <t>Приобретение материалов для ремонта Мемориала памяти, расположенного по адресу: Саратовская область г. Ртищево ул. Железнодорожная площадь ГКЦ"</t>
  </si>
  <si>
    <t>Основное мероприятие "Приобретение материалов для ремонта Мемориала памяти, расположенного по адресу: "Саратовская область г. Ртищево ул. Железнодорожная площадь ГКЦ"</t>
  </si>
  <si>
    <t>89.0.06.00000</t>
  </si>
  <si>
    <t>Реализация инициативных проектов за счет субсидий из областного бюджета (проект: «Модернизация уличного освещения города Ртищево»)</t>
  </si>
  <si>
    <t>83.0.57.72101</t>
  </si>
  <si>
    <t>Разработка проекта охраны "Братская могила воинов, умерших от ран в госпитале г. Ртищево в годы Великой Отечественной войны 1941-1945 г.г."</t>
  </si>
  <si>
    <t>89.0.08.0П650</t>
  </si>
  <si>
    <t>Основное мероприятие: "Разработка проекта охраны "Братская могила воинов, умерших от ран в госпитале г. Ртищево в годы Великой Отечественной войны 1941-1945 г.г.""</t>
  </si>
  <si>
    <t>89.0.08.00000</t>
  </si>
  <si>
    <t>Субсидии бюджетам городских поселений области на реализацию инициативных проектов</t>
  </si>
  <si>
    <t>Технологическое присоединение энергопринимающих устройств нежилого одноэтажного здания (канализационная насосная станция), расположенного по адресу: Саратовская область, г. Ртищево, ул. Степная, д. 19а</t>
  </si>
  <si>
    <t>72.4.01.0Ф280</t>
  </si>
  <si>
    <t>75.3.06.92Д00</t>
  </si>
  <si>
    <t>Иные межбюджетные трансферты на финансовое обеспечение дорожной деятельности за счет средств резервного фонда Правительства Российской Федерации</t>
  </si>
  <si>
    <t xml:space="preserve">753175390F
</t>
  </si>
  <si>
    <t>Финансовое обеспечение дорожной деятельности за счет средств резервного фонда Правительства Российской Федерации</t>
  </si>
  <si>
    <t>Подпрограмма  "Развитие современной городской среды"</t>
  </si>
  <si>
    <t>84.3.00.00000</t>
  </si>
  <si>
    <t>Реализация мероприятий по благоустройству территорий</t>
  </si>
  <si>
    <t>84.3.01.78120</t>
  </si>
  <si>
    <t>Создание условий для реализации мероприятий по благоустройству территорий</t>
  </si>
  <si>
    <t>84.3.01.У8120</t>
  </si>
  <si>
    <t>Межбюджетные трансферты, передаваемые бюджетам городских поселений области на реализацию мероприятий по благоустройству территорий</t>
  </si>
  <si>
    <t>Создание условий для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 (в целях достижения соответствующих результатов федерального проекта)</t>
  </si>
  <si>
    <t>84.2.F2.У4240</t>
  </si>
  <si>
    <t>Уточненные годовые плановые назначения, тыс. рублей</t>
  </si>
  <si>
    <t>Исполнено, тыс. рублей</t>
  </si>
  <si>
    <t>Процент  исполнения к уточненному годовому плану, %</t>
  </si>
  <si>
    <t>Уточненные  плановые назначения 9 месяцев 2021 года, тыс. рублей</t>
  </si>
  <si>
    <t>Процент  исполнения к уточненному  плану  9 месяцев 2021 года, %</t>
  </si>
  <si>
    <t>НАЛОГОВЫЕ И НЕНАЛОГОВЫЕ ДОХОДЫ</t>
  </si>
  <si>
    <t>Единый сельскохозяйственный  налог</t>
  </si>
  <si>
    <t>Прочие межбюджетные трансферты</t>
  </si>
  <si>
    <t>Расходы на оплату членских взносов в ассоциацию СМО Саратовской области</t>
  </si>
  <si>
    <t>Оплата за газ для поддержания "Вечного огня"</t>
  </si>
  <si>
    <t>Обеспечение пожарной безопасности, из них:</t>
  </si>
  <si>
    <t xml:space="preserve">Приобретение и установка остановочных павильонов. </t>
  </si>
  <si>
    <t>Жилищное хозяйство, в том числе:</t>
  </si>
  <si>
    <t>Благоустройство, из них:</t>
  </si>
  <si>
    <t>Предоставление субсидий бюджетным учреждениям</t>
  </si>
  <si>
    <t>Другие общегосударственные вопросы, из них:</t>
  </si>
  <si>
    <t>Муниципальная программа "Профилактика правонарушений,  терроризма, экстремизма,  противодействие незаконному обороту наркотических средств и коррупции на территории Ртищевского муниципального района", из них:</t>
  </si>
  <si>
    <t xml:space="preserve">Сведения
об исполнении бюджета муниципального образования город Ртищево 
за 9 месяцев 2021 года
</t>
  </si>
  <si>
    <t>Реализация инициативных проектов (проект: «Модернизация уличного освещения города Ртищево»)</t>
  </si>
  <si>
    <t>Приложение № 1
к распоряжению администрации Ртищевского  муниципального района 
 от  20 октября 2021 года  № 739-р</t>
  </si>
  <si>
    <t>Верно: начальник отдела делопроизводства                                                                          К.Н. Негматова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</si>
</sst>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000000000"/>
  </numFmts>
  <fonts count="30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0"/>
      <color indexed="10"/>
      <name val="Arial"/>
      <family val="2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i/>
      <sz val="10"/>
      <name val="Arial"/>
      <family val="2"/>
      <charset val="204"/>
    </font>
    <font>
      <i/>
      <sz val="10"/>
      <color indexed="10"/>
      <name val="Arial"/>
      <family val="2"/>
      <charset val="204"/>
    </font>
    <font>
      <i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Arial"/>
      <family val="2"/>
      <charset val="204"/>
    </font>
    <font>
      <i/>
      <sz val="14"/>
      <name val="Times New Roman"/>
      <family val="1"/>
      <charset val="204"/>
    </font>
    <font>
      <sz val="14"/>
      <name val="Arial"/>
      <family val="2"/>
      <charset val="204"/>
    </font>
    <font>
      <b/>
      <sz val="12"/>
      <name val="Arial"/>
      <family val="2"/>
      <charset val="204"/>
    </font>
    <font>
      <b/>
      <i/>
      <sz val="12"/>
      <name val="Times New Roman"/>
      <family val="1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2.5"/>
      <name val="Times New Roman"/>
      <family val="1"/>
      <charset val="204"/>
    </font>
    <font>
      <sz val="10"/>
      <color indexed="8"/>
      <name val="Arial"/>
      <family val="2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0">
    <xf numFmtId="0" fontId="0" fillId="0" borderId="0"/>
    <xf numFmtId="0" fontId="2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2" fillId="0" borderId="0"/>
    <xf numFmtId="0" fontId="21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9" fillId="0" borderId="0"/>
    <xf numFmtId="0" fontId="9" fillId="0" borderId="0"/>
    <xf numFmtId="0" fontId="2" fillId="0" borderId="0"/>
    <xf numFmtId="0" fontId="2" fillId="0" borderId="0"/>
  </cellStyleXfs>
  <cellXfs count="87">
    <xf numFmtId="0" fontId="0" fillId="0" borderId="0" xfId="0"/>
    <xf numFmtId="0" fontId="2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10" fillId="0" borderId="0" xfId="0" applyFont="1" applyFill="1" applyAlignment="1">
      <alignment horizontal="left"/>
    </xf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left"/>
    </xf>
    <xf numFmtId="0" fontId="5" fillId="2" borderId="0" xfId="0" applyFont="1" applyFill="1" applyAlignment="1">
      <alignment horizontal="left"/>
    </xf>
    <xf numFmtId="0" fontId="11" fillId="2" borderId="0" xfId="0" applyFont="1" applyFill="1" applyAlignment="1">
      <alignment horizontal="left"/>
    </xf>
    <xf numFmtId="0" fontId="10" fillId="2" borderId="0" xfId="0" applyFont="1" applyFill="1" applyAlignment="1">
      <alignment horizontal="left"/>
    </xf>
    <xf numFmtId="0" fontId="1" fillId="2" borderId="0" xfId="0" applyFont="1" applyFill="1" applyAlignment="1">
      <alignment horizontal="left"/>
    </xf>
    <xf numFmtId="9" fontId="7" fillId="2" borderId="1" xfId="0" applyNumberFormat="1" applyFont="1" applyFill="1" applyBorder="1" applyAlignment="1">
      <alignment horizontal="center" vertical="center" wrapText="1"/>
    </xf>
    <xf numFmtId="164" fontId="16" fillId="2" borderId="0" xfId="0" applyNumberFormat="1" applyFont="1" applyFill="1" applyAlignment="1">
      <alignment horizontal="center" vertical="center"/>
    </xf>
    <xf numFmtId="0" fontId="16" fillId="2" borderId="0" xfId="0" applyFont="1" applyFill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left" vertical="center" wrapText="1"/>
    </xf>
    <xf numFmtId="0" fontId="14" fillId="2" borderId="0" xfId="0" applyFont="1" applyFill="1" applyAlignment="1">
      <alignment horizontal="left"/>
    </xf>
    <xf numFmtId="0" fontId="13" fillId="2" borderId="0" xfId="0" applyFont="1" applyFill="1" applyAlignment="1">
      <alignment horizontal="left"/>
    </xf>
    <xf numFmtId="49" fontId="13" fillId="2" borderId="0" xfId="0" applyNumberFormat="1" applyFont="1" applyFill="1" applyAlignment="1">
      <alignment horizontal="center" vertical="center"/>
    </xf>
    <xf numFmtId="49" fontId="14" fillId="2" borderId="0" xfId="0" applyNumberFormat="1" applyFont="1" applyFill="1" applyAlignment="1">
      <alignment horizontal="center" vertical="center"/>
    </xf>
    <xf numFmtId="0" fontId="14" fillId="2" borderId="1" xfId="0" applyFont="1" applyFill="1" applyBorder="1" applyAlignment="1">
      <alignment horizontal="left"/>
    </xf>
    <xf numFmtId="0" fontId="13" fillId="2" borderId="1" xfId="0" applyFont="1" applyFill="1" applyBorder="1" applyAlignment="1">
      <alignment horizontal="left" vertical="top" wrapText="1"/>
    </xf>
    <xf numFmtId="49" fontId="13" fillId="2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49" fontId="12" fillId="2" borderId="1" xfId="0" applyNumberFormat="1" applyFont="1" applyFill="1" applyBorder="1" applyAlignment="1">
      <alignment horizontal="left" vertical="top" wrapText="1"/>
    </xf>
    <xf numFmtId="0" fontId="12" fillId="2" borderId="1" xfId="0" applyFont="1" applyFill="1" applyBorder="1" applyAlignment="1">
      <alignment horizontal="left" vertical="top" wrapText="1"/>
    </xf>
    <xf numFmtId="49" fontId="12" fillId="2" borderId="1" xfId="0" applyNumberFormat="1" applyFont="1" applyFill="1" applyBorder="1" applyAlignment="1">
      <alignment horizontal="center" vertical="center" wrapText="1"/>
    </xf>
    <xf numFmtId="164" fontId="15" fillId="2" borderId="1" xfId="0" applyNumberFormat="1" applyFont="1" applyFill="1" applyBorder="1" applyAlignment="1">
      <alignment horizontal="center" vertical="center" wrapText="1"/>
    </xf>
    <xf numFmtId="164" fontId="16" fillId="2" borderId="1" xfId="0" applyNumberFormat="1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left" vertical="top" wrapText="1"/>
    </xf>
    <xf numFmtId="49" fontId="13" fillId="2" borderId="2" xfId="0" applyNumberFormat="1" applyFont="1" applyFill="1" applyBorder="1" applyAlignment="1">
      <alignment horizontal="center" vertical="center" wrapText="1"/>
    </xf>
    <xf numFmtId="165" fontId="20" fillId="2" borderId="1" xfId="39" applyNumberFormat="1" applyFont="1" applyFill="1" applyBorder="1" applyAlignment="1" applyProtection="1">
      <alignment horizontal="center" vertical="center"/>
      <protection hidden="1"/>
    </xf>
    <xf numFmtId="164" fontId="25" fillId="2" borderId="1" xfId="0" applyNumberFormat="1" applyFont="1" applyFill="1" applyBorder="1" applyAlignment="1">
      <alignment horizontal="center" vertical="center" wrapText="1"/>
    </xf>
    <xf numFmtId="0" fontId="12" fillId="2" borderId="1" xfId="0" applyNumberFormat="1" applyFont="1" applyFill="1" applyBorder="1" applyAlignment="1">
      <alignment horizontal="left" vertical="top" wrapText="1"/>
    </xf>
    <xf numFmtId="0" fontId="13" fillId="2" borderId="1" xfId="0" applyNumberFormat="1" applyFont="1" applyFill="1" applyBorder="1" applyAlignment="1">
      <alignment horizontal="left" vertical="top" wrapText="1"/>
    </xf>
    <xf numFmtId="165" fontId="2" fillId="2" borderId="1" xfId="44" applyNumberFormat="1" applyFont="1" applyFill="1" applyBorder="1" applyAlignment="1" applyProtection="1">
      <alignment horizontal="center" vertical="center"/>
      <protection hidden="1"/>
    </xf>
    <xf numFmtId="49" fontId="18" fillId="2" borderId="1" xfId="0" applyNumberFormat="1" applyFont="1" applyFill="1" applyBorder="1" applyAlignment="1">
      <alignment horizontal="center" vertical="center" wrapText="1"/>
    </xf>
    <xf numFmtId="165" fontId="10" fillId="2" borderId="1" xfId="47" applyNumberFormat="1" applyFont="1" applyFill="1" applyBorder="1" applyAlignment="1" applyProtection="1">
      <alignment horizontal="center" vertical="center"/>
      <protection hidden="1"/>
    </xf>
    <xf numFmtId="165" fontId="2" fillId="2" borderId="1" xfId="47" applyNumberFormat="1" applyFont="1" applyFill="1" applyBorder="1" applyAlignment="1" applyProtection="1">
      <alignment horizontal="center" vertical="center"/>
      <protection hidden="1"/>
    </xf>
    <xf numFmtId="165" fontId="12" fillId="2" borderId="1" xfId="29" applyNumberFormat="1" applyFont="1" applyFill="1" applyBorder="1" applyAlignment="1" applyProtection="1">
      <alignment horizontal="center" vertical="center"/>
      <protection hidden="1"/>
    </xf>
    <xf numFmtId="165" fontId="13" fillId="2" borderId="1" xfId="29" applyNumberFormat="1" applyFont="1" applyFill="1" applyBorder="1" applyAlignment="1" applyProtection="1">
      <alignment horizontal="center" vertical="center"/>
      <protection hidden="1"/>
    </xf>
    <xf numFmtId="49" fontId="14" fillId="2" borderId="1" xfId="0" applyNumberFormat="1" applyFont="1" applyFill="1" applyBorder="1" applyAlignment="1">
      <alignment horizontal="left"/>
    </xf>
    <xf numFmtId="0" fontId="23" fillId="2" borderId="1" xfId="0" applyFont="1" applyFill="1" applyBorder="1" applyAlignment="1">
      <alignment horizontal="left" vertical="top" wrapText="1"/>
    </xf>
    <xf numFmtId="164" fontId="24" fillId="2" borderId="1" xfId="0" applyNumberFormat="1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top" wrapText="1"/>
    </xf>
    <xf numFmtId="49" fontId="12" fillId="0" borderId="1" xfId="0" applyNumberFormat="1" applyFont="1" applyFill="1" applyBorder="1" applyAlignment="1">
      <alignment horizontal="center" vertical="center" wrapText="1"/>
    </xf>
    <xf numFmtId="164" fontId="15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 wrapText="1"/>
    </xf>
    <xf numFmtId="165" fontId="20" fillId="0" borderId="1" xfId="39" applyNumberFormat="1" applyFont="1" applyFill="1" applyBorder="1" applyAlignment="1" applyProtection="1">
      <alignment horizontal="center" vertical="center"/>
      <protection hidden="1"/>
    </xf>
    <xf numFmtId="165" fontId="1" fillId="0" borderId="1" xfId="44" applyNumberFormat="1" applyFont="1" applyFill="1" applyBorder="1" applyAlignment="1" applyProtection="1">
      <alignment horizontal="center" vertical="center"/>
      <protection hidden="1"/>
    </xf>
    <xf numFmtId="165" fontId="10" fillId="0" borderId="1" xfId="47" applyNumberFormat="1" applyFont="1" applyFill="1" applyBorder="1" applyAlignment="1" applyProtection="1">
      <alignment horizontal="center" vertical="center"/>
      <protection hidden="1"/>
    </xf>
    <xf numFmtId="165" fontId="2" fillId="0" borderId="1" xfId="47" applyNumberFormat="1" applyFont="1" applyFill="1" applyBorder="1" applyAlignment="1" applyProtection="1">
      <alignment horizontal="center" vertical="center"/>
      <protection hidden="1"/>
    </xf>
    <xf numFmtId="165" fontId="1" fillId="0" borderId="1" xfId="47" applyNumberFormat="1" applyFont="1" applyFill="1" applyBorder="1" applyAlignment="1" applyProtection="1">
      <alignment horizontal="center" vertical="center"/>
      <protection hidden="1"/>
    </xf>
    <xf numFmtId="165" fontId="12" fillId="0" borderId="1" xfId="29" applyNumberFormat="1" applyFont="1" applyFill="1" applyBorder="1" applyAlignment="1" applyProtection="1">
      <alignment horizontal="center" vertical="center"/>
      <protection hidden="1"/>
    </xf>
    <xf numFmtId="164" fontId="25" fillId="0" borderId="1" xfId="0" applyNumberFormat="1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left" vertical="top" wrapText="1"/>
    </xf>
    <xf numFmtId="49" fontId="13" fillId="2" borderId="1" xfId="0" applyNumberFormat="1" applyFont="1" applyFill="1" applyBorder="1" applyAlignment="1">
      <alignment horizontal="left" vertical="center" wrapText="1"/>
    </xf>
    <xf numFmtId="49" fontId="13" fillId="2" borderId="1" xfId="0" applyNumberFormat="1" applyFont="1" applyFill="1" applyBorder="1" applyAlignment="1">
      <alignment horizontal="left" vertical="top" wrapText="1"/>
    </xf>
    <xf numFmtId="0" fontId="13" fillId="0" borderId="1" xfId="0" applyFont="1" applyFill="1" applyBorder="1" applyAlignment="1">
      <alignment horizontal="left" vertical="top" wrapText="1"/>
    </xf>
    <xf numFmtId="49" fontId="13" fillId="0" borderId="1" xfId="0" applyNumberFormat="1" applyFont="1" applyFill="1" applyBorder="1" applyAlignment="1">
      <alignment horizontal="left" vertical="top" wrapText="1"/>
    </xf>
    <xf numFmtId="0" fontId="26" fillId="0" borderId="0" xfId="0" applyFont="1" applyFill="1" applyAlignment="1">
      <alignment horizontal="left"/>
    </xf>
    <xf numFmtId="49" fontId="26" fillId="0" borderId="0" xfId="0" applyNumberFormat="1" applyFont="1" applyFill="1" applyAlignment="1">
      <alignment horizontal="center" vertical="center"/>
    </xf>
    <xf numFmtId="0" fontId="26" fillId="2" borderId="0" xfId="0" applyFont="1" applyFill="1" applyAlignment="1">
      <alignment horizontal="left"/>
    </xf>
    <xf numFmtId="9" fontId="4" fillId="2" borderId="1" xfId="0" applyNumberFormat="1" applyFont="1" applyFill="1" applyBorder="1" applyAlignment="1">
      <alignment horizontal="center" vertical="center" wrapText="1"/>
    </xf>
    <xf numFmtId="165" fontId="13" fillId="0" borderId="1" xfId="29" applyNumberFormat="1" applyFont="1" applyFill="1" applyBorder="1" applyAlignment="1" applyProtection="1">
      <alignment horizontal="center" vertical="center"/>
      <protection hidden="1"/>
    </xf>
    <xf numFmtId="49" fontId="23" fillId="2" borderId="1" xfId="0" applyNumberFormat="1" applyFont="1" applyFill="1" applyBorder="1" applyAlignment="1">
      <alignment horizontal="left" vertical="top" wrapText="1"/>
    </xf>
    <xf numFmtId="165" fontId="23" fillId="2" borderId="1" xfId="29" applyNumberFormat="1" applyFont="1" applyFill="1" applyBorder="1" applyAlignment="1" applyProtection="1">
      <alignment horizontal="center" vertical="center"/>
      <protection hidden="1"/>
    </xf>
    <xf numFmtId="0" fontId="28" fillId="2" borderId="0" xfId="0" applyFont="1" applyFill="1" applyAlignment="1">
      <alignment horizontal="left"/>
    </xf>
    <xf numFmtId="0" fontId="28" fillId="0" borderId="0" xfId="0" applyFont="1" applyFill="1" applyAlignment="1">
      <alignment horizontal="left"/>
    </xf>
    <xf numFmtId="9" fontId="24" fillId="2" borderId="1" xfId="0" applyNumberFormat="1" applyFont="1" applyFill="1" applyBorder="1" applyAlignment="1">
      <alignment horizontal="center" vertical="center" wrapText="1"/>
    </xf>
    <xf numFmtId="49" fontId="13" fillId="2" borderId="1" xfId="0" applyNumberFormat="1" applyFont="1" applyFill="1" applyBorder="1" applyAlignment="1">
      <alignment horizontal="left" vertical="center" wrapText="1"/>
    </xf>
    <xf numFmtId="0" fontId="7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27" fillId="2" borderId="1" xfId="0" applyFont="1" applyFill="1" applyBorder="1" applyAlignment="1">
      <alignment horizontal="center" vertical="top" wrapText="1"/>
    </xf>
    <xf numFmtId="0" fontId="27" fillId="2" borderId="3" xfId="0" applyFont="1" applyFill="1" applyBorder="1" applyAlignment="1">
      <alignment horizontal="center" vertical="top" wrapText="1"/>
    </xf>
    <xf numFmtId="0" fontId="27" fillId="2" borderId="4" xfId="0" applyFont="1" applyFill="1" applyBorder="1" applyAlignment="1">
      <alignment horizontal="center" vertical="top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49" fontId="6" fillId="2" borderId="3" xfId="0" applyNumberFormat="1" applyFont="1" applyFill="1" applyBorder="1" applyAlignment="1">
      <alignment horizontal="center" vertical="center" wrapText="1"/>
    </xf>
    <xf numFmtId="49" fontId="6" fillId="2" borderId="4" xfId="0" applyNumberFormat="1" applyFont="1" applyFill="1" applyBorder="1" applyAlignment="1">
      <alignment horizontal="center" vertical="center" wrapText="1"/>
    </xf>
    <xf numFmtId="0" fontId="26" fillId="0" borderId="0" xfId="0" applyFont="1" applyFill="1" applyAlignment="1">
      <alignment horizontal="left" vertical="center" wrapText="1"/>
    </xf>
    <xf numFmtId="0" fontId="17" fillId="2" borderId="5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left"/>
    </xf>
    <xf numFmtId="0" fontId="0" fillId="2" borderId="6" xfId="0" applyFill="1" applyBorder="1" applyAlignment="1">
      <alignment horizontal="left"/>
    </xf>
    <xf numFmtId="0" fontId="0" fillId="2" borderId="7" xfId="0" applyFill="1" applyBorder="1" applyAlignment="1">
      <alignment horizontal="left"/>
    </xf>
  </cellXfs>
  <cellStyles count="60">
    <cellStyle name="Обычный" xfId="0" builtinId="0"/>
    <cellStyle name="Обычный 2" xfId="1"/>
    <cellStyle name="Обычный 2 10" xfId="2"/>
    <cellStyle name="Обычный 2 11" xfId="3"/>
    <cellStyle name="Обычный 2 12" xfId="4"/>
    <cellStyle name="Обычный 2 13" xfId="5"/>
    <cellStyle name="Обычный 2 14" xfId="6"/>
    <cellStyle name="Обычный 2 15" xfId="7"/>
    <cellStyle name="Обычный 2 16" xfId="8"/>
    <cellStyle name="Обычный 2 17" xfId="9"/>
    <cellStyle name="Обычный 2 18" xfId="10"/>
    <cellStyle name="Обычный 2 19" xfId="11"/>
    <cellStyle name="Обычный 2 2" xfId="12"/>
    <cellStyle name="Обычный 2 20" xfId="13"/>
    <cellStyle name="Обычный 2 21" xfId="14"/>
    <cellStyle name="Обычный 2 22" xfId="15"/>
    <cellStyle name="Обычный 2 23" xfId="16"/>
    <cellStyle name="Обычный 2 24" xfId="17"/>
    <cellStyle name="Обычный 2 25" xfId="18"/>
    <cellStyle name="Обычный 2 26" xfId="19"/>
    <cellStyle name="Обычный 2 27" xfId="20"/>
    <cellStyle name="Обычный 2 28" xfId="21"/>
    <cellStyle name="Обычный 2 29" xfId="22"/>
    <cellStyle name="Обычный 2 3" xfId="23"/>
    <cellStyle name="Обычный 2 30" xfId="24"/>
    <cellStyle name="Обычный 2 31" xfId="25"/>
    <cellStyle name="Обычный 2 32" xfId="26"/>
    <cellStyle name="Обычный 2 33" xfId="27"/>
    <cellStyle name="Обычный 2 34" xfId="28"/>
    <cellStyle name="Обычный 2 35" xfId="29"/>
    <cellStyle name="Обычный 2 36" xfId="30"/>
    <cellStyle name="Обычный 2 37" xfId="31"/>
    <cellStyle name="Обычный 2 38" xfId="32"/>
    <cellStyle name="Обычный 2 39" xfId="33"/>
    <cellStyle name="Обычный 2 4" xfId="34"/>
    <cellStyle name="Обычный 2 40" xfId="35"/>
    <cellStyle name="Обычный 2 41" xfId="36"/>
    <cellStyle name="Обычный 2 42" xfId="37"/>
    <cellStyle name="Обычный 2 43" xfId="38"/>
    <cellStyle name="Обычный 2 44" xfId="39"/>
    <cellStyle name="Обычный 2 45" xfId="40"/>
    <cellStyle name="Обычный 2 46" xfId="41"/>
    <cellStyle name="Обычный 2 47" xfId="42"/>
    <cellStyle name="Обычный 2 48" xfId="43"/>
    <cellStyle name="Обычный 2 49" xfId="44"/>
    <cellStyle name="Обычный 2 5" xfId="45"/>
    <cellStyle name="Обычный 2 50" xfId="46"/>
    <cellStyle name="Обычный 2 51" xfId="47"/>
    <cellStyle name="Обычный 2 52" xfId="48"/>
    <cellStyle name="Обычный 2 53" xfId="49"/>
    <cellStyle name="Обычный 2 54" xfId="50"/>
    <cellStyle name="Обычный 2 55" xfId="51"/>
    <cellStyle name="Обычный 2 56" xfId="52"/>
    <cellStyle name="Обычный 2 57" xfId="53"/>
    <cellStyle name="Обычный 2 58" xfId="54"/>
    <cellStyle name="Обычный 2 59" xfId="55"/>
    <cellStyle name="Обычный 2 6" xfId="56"/>
    <cellStyle name="Обычный 2 7" xfId="57"/>
    <cellStyle name="Обычный 2 8" xfId="58"/>
    <cellStyle name="Обычный 2 9" xfId="5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I213"/>
  <sheetViews>
    <sheetView tabSelected="1" topLeftCell="B146" zoomScale="75" zoomScaleNormal="90" workbookViewId="0">
      <selection activeCell="D1" sqref="D1:H1"/>
    </sheetView>
  </sheetViews>
  <sheetFormatPr defaultRowHeight="18"/>
  <cols>
    <col min="1" max="1" width="8.7109375" style="16" hidden="1" customWidth="1"/>
    <col min="2" max="2" width="54.5703125" style="16" customWidth="1"/>
    <col min="3" max="3" width="18.5703125" style="19" hidden="1" customWidth="1"/>
    <col min="4" max="4" width="21.42578125" style="13" customWidth="1"/>
    <col min="5" max="5" width="17.7109375" style="13" customWidth="1"/>
    <col min="6" max="6" width="15.28515625" style="13" customWidth="1"/>
    <col min="7" max="7" width="16.7109375" style="13" customWidth="1"/>
    <col min="8" max="8" width="16.28515625" style="13" customWidth="1"/>
    <col min="9" max="9" width="12.28515625" style="5" customWidth="1"/>
    <col min="10" max="16384" width="9.140625" style="1"/>
  </cols>
  <sheetData>
    <row r="1" spans="1:9" s="62" customFormat="1" ht="72.75" customHeight="1">
      <c r="C1" s="63"/>
      <c r="D1" s="82" t="s">
        <v>326</v>
      </c>
      <c r="E1" s="82"/>
      <c r="F1" s="82"/>
      <c r="G1" s="82"/>
      <c r="H1" s="82"/>
      <c r="I1" s="64"/>
    </row>
    <row r="2" spans="1:9" s="3" customFormat="1" ht="64.5" customHeight="1">
      <c r="A2" s="83" t="s">
        <v>324</v>
      </c>
      <c r="B2" s="83"/>
      <c r="C2" s="83"/>
      <c r="D2" s="83"/>
      <c r="E2" s="83"/>
      <c r="F2" s="83"/>
      <c r="G2" s="83"/>
      <c r="H2" s="83"/>
      <c r="I2" s="6"/>
    </row>
    <row r="3" spans="1:9" ht="12.75" customHeight="1">
      <c r="A3" s="20"/>
      <c r="B3" s="78" t="s">
        <v>2</v>
      </c>
      <c r="C3" s="80"/>
      <c r="D3" s="75" t="s">
        <v>307</v>
      </c>
      <c r="E3" s="76" t="s">
        <v>310</v>
      </c>
      <c r="F3" s="75" t="s">
        <v>308</v>
      </c>
      <c r="G3" s="75" t="s">
        <v>309</v>
      </c>
      <c r="H3" s="76" t="s">
        <v>311</v>
      </c>
    </row>
    <row r="4" spans="1:9" ht="96.75" customHeight="1">
      <c r="A4" s="20"/>
      <c r="B4" s="79"/>
      <c r="C4" s="81"/>
      <c r="D4" s="75"/>
      <c r="E4" s="77"/>
      <c r="F4" s="75"/>
      <c r="G4" s="75"/>
      <c r="H4" s="77"/>
    </row>
    <row r="5" spans="1:9" ht="18.75">
      <c r="A5" s="20"/>
      <c r="B5" s="21" t="s">
        <v>312</v>
      </c>
      <c r="C5" s="22"/>
      <c r="D5" s="14">
        <f>SUM(D6:D25)</f>
        <v>71777</v>
      </c>
      <c r="E5" s="14">
        <f>SUM(E6:E25)</f>
        <v>44645.4</v>
      </c>
      <c r="F5" s="14">
        <f>F6+F7+F8+F9+F10+F13+F14+F17+F22+F23+F24+F25+F16+F26</f>
        <v>50572.399999999994</v>
      </c>
      <c r="G5" s="65">
        <f t="shared" ref="G5:G38" si="0">F5/D5</f>
        <v>0.7045766749794502</v>
      </c>
      <c r="H5" s="65">
        <f>F5/E5</f>
        <v>1.1327572381477149</v>
      </c>
    </row>
    <row r="6" spans="1:9" ht="18.75">
      <c r="A6" s="20"/>
      <c r="B6" s="21" t="s">
        <v>112</v>
      </c>
      <c r="C6" s="22"/>
      <c r="D6" s="14">
        <v>45061.2</v>
      </c>
      <c r="E6" s="14">
        <v>30280</v>
      </c>
      <c r="F6" s="14">
        <v>32697</v>
      </c>
      <c r="G6" s="65">
        <f t="shared" si="0"/>
        <v>0.72561316609411208</v>
      </c>
      <c r="H6" s="65">
        <f t="shared" ref="H6:H37" si="1">F6/E6</f>
        <v>1.0798216644649934</v>
      </c>
    </row>
    <row r="7" spans="1:9" ht="18.75">
      <c r="A7" s="20"/>
      <c r="B7" s="21" t="s">
        <v>74</v>
      </c>
      <c r="C7" s="22"/>
      <c r="D7" s="14">
        <v>5831.9</v>
      </c>
      <c r="E7" s="14">
        <v>3601.9</v>
      </c>
      <c r="F7" s="14">
        <v>4931.3999999999996</v>
      </c>
      <c r="G7" s="65">
        <f t="shared" si="0"/>
        <v>0.84559063084072084</v>
      </c>
      <c r="H7" s="65">
        <f t="shared" si="1"/>
        <v>1.369110747105694</v>
      </c>
    </row>
    <row r="8" spans="1:9" ht="18.75">
      <c r="A8" s="20"/>
      <c r="B8" s="21" t="s">
        <v>313</v>
      </c>
      <c r="C8" s="22"/>
      <c r="D8" s="14">
        <v>1582.5</v>
      </c>
      <c r="E8" s="14">
        <v>1582.5</v>
      </c>
      <c r="F8" s="14">
        <v>3683.7</v>
      </c>
      <c r="G8" s="65">
        <f t="shared" si="0"/>
        <v>2.327772511848341</v>
      </c>
      <c r="H8" s="65">
        <f t="shared" si="1"/>
        <v>2.327772511848341</v>
      </c>
    </row>
    <row r="9" spans="1:9" ht="18.75">
      <c r="A9" s="20"/>
      <c r="B9" s="21" t="s">
        <v>116</v>
      </c>
      <c r="C9" s="22"/>
      <c r="D9" s="14">
        <v>7312.4</v>
      </c>
      <c r="E9" s="14">
        <v>2150</v>
      </c>
      <c r="F9" s="14">
        <v>815.2</v>
      </c>
      <c r="G9" s="65">
        <f t="shared" si="0"/>
        <v>0.11148186641868608</v>
      </c>
      <c r="H9" s="65">
        <f t="shared" si="1"/>
        <v>0.37916279069767445</v>
      </c>
    </row>
    <row r="10" spans="1:9" ht="18.75">
      <c r="A10" s="20"/>
      <c r="B10" s="21" t="s">
        <v>3</v>
      </c>
      <c r="C10" s="22"/>
      <c r="D10" s="14">
        <v>7958</v>
      </c>
      <c r="E10" s="14">
        <v>4150</v>
      </c>
      <c r="F10" s="14">
        <v>3905.6</v>
      </c>
      <c r="G10" s="65">
        <f t="shared" si="0"/>
        <v>0.49077657702940436</v>
      </c>
      <c r="H10" s="65">
        <f t="shared" si="1"/>
        <v>0.94110843373493969</v>
      </c>
    </row>
    <row r="11" spans="1:9" ht="39.75" hidden="1" customHeight="1">
      <c r="A11" s="20"/>
      <c r="B11" s="21" t="s">
        <v>46</v>
      </c>
      <c r="C11" s="22"/>
      <c r="D11" s="14">
        <v>0</v>
      </c>
      <c r="E11" s="14"/>
      <c r="F11" s="14"/>
      <c r="G11" s="65" t="e">
        <f t="shared" si="0"/>
        <v>#DIV/0!</v>
      </c>
      <c r="H11" s="65" t="e">
        <f t="shared" si="1"/>
        <v>#DIV/0!</v>
      </c>
    </row>
    <row r="12" spans="1:9" ht="31.5" hidden="1" customHeight="1">
      <c r="A12" s="20"/>
      <c r="B12" s="21" t="s">
        <v>43</v>
      </c>
      <c r="C12" s="22"/>
      <c r="D12" s="14">
        <v>0</v>
      </c>
      <c r="E12" s="14"/>
      <c r="F12" s="14"/>
      <c r="G12" s="65" t="e">
        <f t="shared" si="0"/>
        <v>#DIV/0!</v>
      </c>
      <c r="H12" s="65" t="e">
        <f t="shared" si="1"/>
        <v>#DIV/0!</v>
      </c>
    </row>
    <row r="13" spans="1:9" ht="31.5">
      <c r="A13" s="20"/>
      <c r="B13" s="21" t="s">
        <v>113</v>
      </c>
      <c r="C13" s="22"/>
      <c r="D13" s="14">
        <v>1400</v>
      </c>
      <c r="E13" s="14">
        <v>1000</v>
      </c>
      <c r="F13" s="14">
        <v>1535.6</v>
      </c>
      <c r="G13" s="65">
        <f t="shared" si="0"/>
        <v>1.0968571428571428</v>
      </c>
      <c r="H13" s="65">
        <f t="shared" si="1"/>
        <v>1.5355999999999999</v>
      </c>
    </row>
    <row r="14" spans="1:9" ht="31.5">
      <c r="A14" s="20"/>
      <c r="B14" s="21" t="s">
        <v>115</v>
      </c>
      <c r="C14" s="22"/>
      <c r="D14" s="14">
        <v>1800</v>
      </c>
      <c r="E14" s="14">
        <v>1250</v>
      </c>
      <c r="F14" s="14">
        <v>1963.9</v>
      </c>
      <c r="G14" s="65">
        <f t="shared" si="0"/>
        <v>1.0910555555555557</v>
      </c>
      <c r="H14" s="65">
        <f t="shared" si="1"/>
        <v>1.5711200000000001</v>
      </c>
    </row>
    <row r="15" spans="1:9" ht="35.25" hidden="1" customHeight="1">
      <c r="A15" s="20"/>
      <c r="B15" s="21" t="s">
        <v>4</v>
      </c>
      <c r="C15" s="22"/>
      <c r="D15" s="14"/>
      <c r="E15" s="14"/>
      <c r="F15" s="14"/>
      <c r="G15" s="65" t="e">
        <f t="shared" si="0"/>
        <v>#DIV/0!</v>
      </c>
      <c r="H15" s="65" t="e">
        <f t="shared" si="1"/>
        <v>#DIV/0!</v>
      </c>
    </row>
    <row r="16" spans="1:9" ht="22.5" customHeight="1">
      <c r="A16" s="20"/>
      <c r="B16" s="21" t="s">
        <v>168</v>
      </c>
      <c r="C16" s="22"/>
      <c r="D16" s="14">
        <v>0</v>
      </c>
      <c r="E16" s="14">
        <v>0</v>
      </c>
      <c r="F16" s="14">
        <v>211.9</v>
      </c>
      <c r="G16" s="65">
        <v>0</v>
      </c>
      <c r="H16" s="65">
        <v>0</v>
      </c>
    </row>
    <row r="17" spans="1:8" ht="36" customHeight="1">
      <c r="A17" s="20"/>
      <c r="B17" s="21" t="s">
        <v>169</v>
      </c>
      <c r="C17" s="22"/>
      <c r="D17" s="14">
        <v>300</v>
      </c>
      <c r="E17" s="14">
        <v>200</v>
      </c>
      <c r="F17" s="14">
        <v>251.5</v>
      </c>
      <c r="G17" s="65">
        <f t="shared" si="0"/>
        <v>0.83833333333333337</v>
      </c>
      <c r="H17" s="65">
        <f t="shared" si="1"/>
        <v>1.2575000000000001</v>
      </c>
    </row>
    <row r="18" spans="1:8" ht="19.5" hidden="1" customHeight="1">
      <c r="A18" s="20"/>
      <c r="B18" s="21" t="s">
        <v>5</v>
      </c>
      <c r="C18" s="22"/>
      <c r="D18" s="14">
        <v>0</v>
      </c>
      <c r="E18" s="14"/>
      <c r="F18" s="14"/>
      <c r="G18" s="65" t="e">
        <f t="shared" si="0"/>
        <v>#DIV/0!</v>
      </c>
      <c r="H18" s="65" t="e">
        <f t="shared" si="1"/>
        <v>#DIV/0!</v>
      </c>
    </row>
    <row r="19" spans="1:8" ht="14.25" hidden="1" customHeight="1">
      <c r="A19" s="20"/>
      <c r="B19" s="21" t="s">
        <v>50</v>
      </c>
      <c r="C19" s="22"/>
      <c r="D19" s="14">
        <v>0</v>
      </c>
      <c r="E19" s="14"/>
      <c r="F19" s="14"/>
      <c r="G19" s="65" t="e">
        <f t="shared" si="0"/>
        <v>#DIV/0!</v>
      </c>
      <c r="H19" s="65" t="e">
        <f t="shared" si="1"/>
        <v>#DIV/0!</v>
      </c>
    </row>
    <row r="20" spans="1:8" ht="15.75" hidden="1" customHeight="1">
      <c r="A20" s="20"/>
      <c r="B20" s="21" t="s">
        <v>117</v>
      </c>
      <c r="C20" s="22"/>
      <c r="D20" s="14"/>
      <c r="E20" s="14"/>
      <c r="F20" s="14"/>
      <c r="G20" s="65" t="e">
        <f t="shared" si="0"/>
        <v>#DIV/0!</v>
      </c>
      <c r="H20" s="65" t="e">
        <f t="shared" si="1"/>
        <v>#DIV/0!</v>
      </c>
    </row>
    <row r="21" spans="1:8" ht="21" customHeight="1">
      <c r="A21" s="20"/>
      <c r="B21" s="21" t="s">
        <v>118</v>
      </c>
      <c r="C21" s="22"/>
      <c r="D21" s="14">
        <v>0</v>
      </c>
      <c r="E21" s="14"/>
      <c r="F21" s="14">
        <v>0.2</v>
      </c>
      <c r="G21" s="65">
        <v>0</v>
      </c>
      <c r="H21" s="65">
        <v>0</v>
      </c>
    </row>
    <row r="22" spans="1:8" ht="13.5" hidden="1" customHeight="1">
      <c r="A22" s="20"/>
      <c r="B22" s="21" t="s">
        <v>6</v>
      </c>
      <c r="C22" s="22"/>
      <c r="D22" s="14">
        <v>0</v>
      </c>
      <c r="E22" s="14">
        <v>0</v>
      </c>
      <c r="F22" s="14"/>
      <c r="G22" s="65" t="e">
        <f t="shared" si="0"/>
        <v>#DIV/0!</v>
      </c>
      <c r="H22" s="65" t="e">
        <f t="shared" si="1"/>
        <v>#DIV/0!</v>
      </c>
    </row>
    <row r="23" spans="1:8" ht="31.5" customHeight="1">
      <c r="A23" s="20"/>
      <c r="B23" s="15" t="s">
        <v>123</v>
      </c>
      <c r="C23" s="22"/>
      <c r="D23" s="14">
        <v>0</v>
      </c>
      <c r="E23" s="14">
        <v>0</v>
      </c>
      <c r="F23" s="14">
        <v>26.9</v>
      </c>
      <c r="G23" s="65">
        <v>0</v>
      </c>
      <c r="H23" s="65">
        <v>0</v>
      </c>
    </row>
    <row r="24" spans="1:8" ht="40.15" customHeight="1">
      <c r="A24" s="20"/>
      <c r="B24" s="21" t="s">
        <v>114</v>
      </c>
      <c r="C24" s="22"/>
      <c r="D24" s="14">
        <v>300</v>
      </c>
      <c r="E24" s="14">
        <v>200</v>
      </c>
      <c r="F24" s="14">
        <v>318.7</v>
      </c>
      <c r="G24" s="65">
        <f t="shared" si="0"/>
        <v>1.0623333333333334</v>
      </c>
      <c r="H24" s="65">
        <f t="shared" si="1"/>
        <v>1.5934999999999999</v>
      </c>
    </row>
    <row r="25" spans="1:8" ht="31.5" customHeight="1">
      <c r="A25" s="20"/>
      <c r="B25" s="21" t="s">
        <v>266</v>
      </c>
      <c r="C25" s="22"/>
      <c r="D25" s="14">
        <v>231</v>
      </c>
      <c r="E25" s="14">
        <v>231</v>
      </c>
      <c r="F25" s="14">
        <v>231</v>
      </c>
      <c r="G25" s="65">
        <f t="shared" si="0"/>
        <v>1</v>
      </c>
      <c r="H25" s="65">
        <f t="shared" si="1"/>
        <v>1</v>
      </c>
    </row>
    <row r="26" spans="1:8" ht="22.5" customHeight="1">
      <c r="A26" s="20"/>
      <c r="B26" s="21" t="s">
        <v>6</v>
      </c>
      <c r="C26" s="22"/>
      <c r="D26" s="14">
        <v>0</v>
      </c>
      <c r="E26" s="14">
        <v>0</v>
      </c>
      <c r="F26" s="14">
        <v>0</v>
      </c>
      <c r="G26" s="65">
        <v>0</v>
      </c>
      <c r="H26" s="65">
        <v>0</v>
      </c>
    </row>
    <row r="27" spans="1:8" ht="25.15" customHeight="1">
      <c r="A27" s="20"/>
      <c r="B27" s="21" t="s">
        <v>7</v>
      </c>
      <c r="C27" s="23"/>
      <c r="D27" s="14">
        <f>D28+D30+D31</f>
        <v>88687.3</v>
      </c>
      <c r="E27" s="14">
        <f>E28+E30+E31</f>
        <v>38906.899999999994</v>
      </c>
      <c r="F27" s="14">
        <f>F28+F30+F31</f>
        <v>31067.8</v>
      </c>
      <c r="G27" s="65">
        <f t="shared" si="0"/>
        <v>0.35030720294788542</v>
      </c>
      <c r="H27" s="65">
        <f t="shared" si="1"/>
        <v>0.79851645852021114</v>
      </c>
    </row>
    <row r="28" spans="1:8" ht="18.75">
      <c r="A28" s="20"/>
      <c r="B28" s="21" t="s">
        <v>8</v>
      </c>
      <c r="C28" s="22"/>
      <c r="D28" s="45">
        <v>2001.8</v>
      </c>
      <c r="E28" s="45">
        <v>1501.3</v>
      </c>
      <c r="F28" s="45">
        <v>1501.2</v>
      </c>
      <c r="G28" s="65">
        <f t="shared" si="0"/>
        <v>0.74992506743930465</v>
      </c>
      <c r="H28" s="65">
        <f t="shared" si="1"/>
        <v>0.99993339106108048</v>
      </c>
    </row>
    <row r="29" spans="1:8" ht="24" hidden="1" customHeight="1">
      <c r="A29" s="20"/>
      <c r="B29" s="29" t="s">
        <v>122</v>
      </c>
      <c r="C29" s="30"/>
      <c r="D29" s="14"/>
      <c r="E29" s="14"/>
      <c r="F29" s="14"/>
      <c r="G29" s="65" t="e">
        <f t="shared" si="0"/>
        <v>#DIV/0!</v>
      </c>
      <c r="H29" s="65" t="e">
        <f t="shared" si="1"/>
        <v>#DIV/0!</v>
      </c>
    </row>
    <row r="30" spans="1:8" ht="24" customHeight="1">
      <c r="A30" s="20"/>
      <c r="B30" s="29" t="s">
        <v>9</v>
      </c>
      <c r="C30" s="30"/>
      <c r="D30" s="14">
        <f>D32+D36</f>
        <v>7496</v>
      </c>
      <c r="E30" s="14">
        <f>E32+E36</f>
        <v>7496</v>
      </c>
      <c r="F30" s="14">
        <f>F32+F36</f>
        <v>5935.1</v>
      </c>
      <c r="G30" s="65">
        <f t="shared" si="0"/>
        <v>0.79176894343649951</v>
      </c>
      <c r="H30" s="65">
        <f t="shared" si="1"/>
        <v>0.79176894343649951</v>
      </c>
    </row>
    <row r="31" spans="1:8" ht="24" customHeight="1">
      <c r="A31" s="20"/>
      <c r="B31" s="29" t="s">
        <v>314</v>
      </c>
      <c r="C31" s="30"/>
      <c r="D31" s="14">
        <f>D33+D34+D35</f>
        <v>79189.5</v>
      </c>
      <c r="E31" s="14">
        <f>E33+E34+E35</f>
        <v>29909.599999999999</v>
      </c>
      <c r="F31" s="14">
        <f>F33+F34+F35</f>
        <v>23631.5</v>
      </c>
      <c r="G31" s="65">
        <f t="shared" si="0"/>
        <v>0.29841708812405687</v>
      </c>
      <c r="H31" s="65">
        <f t="shared" si="1"/>
        <v>0.79009749378126093</v>
      </c>
    </row>
    <row r="32" spans="1:8" ht="51" hidden="1" customHeight="1">
      <c r="A32" s="20"/>
      <c r="B32" s="29" t="s">
        <v>167</v>
      </c>
      <c r="C32" s="30"/>
      <c r="D32" s="45">
        <v>5935.1</v>
      </c>
      <c r="E32" s="45">
        <v>5935.1</v>
      </c>
      <c r="F32" s="45">
        <v>5935.1</v>
      </c>
      <c r="G32" s="65">
        <f t="shared" si="0"/>
        <v>1</v>
      </c>
      <c r="H32" s="65">
        <f t="shared" si="1"/>
        <v>1</v>
      </c>
    </row>
    <row r="33" spans="1:9" ht="51" hidden="1" customHeight="1">
      <c r="A33" s="20"/>
      <c r="B33" s="29" t="s">
        <v>265</v>
      </c>
      <c r="C33" s="30"/>
      <c r="D33" s="45">
        <v>12689.5</v>
      </c>
      <c r="E33" s="45">
        <v>9959.6</v>
      </c>
      <c r="F33" s="45">
        <v>10689.5</v>
      </c>
      <c r="G33" s="65">
        <f t="shared" si="0"/>
        <v>0.84238937704401273</v>
      </c>
      <c r="H33" s="65">
        <f t="shared" si="1"/>
        <v>1.0732860757460139</v>
      </c>
    </row>
    <row r="34" spans="1:9" ht="51" hidden="1" customHeight="1">
      <c r="A34" s="20"/>
      <c r="B34" s="29" t="s">
        <v>304</v>
      </c>
      <c r="C34" s="30"/>
      <c r="D34" s="45">
        <v>20000</v>
      </c>
      <c r="E34" s="45">
        <v>6000</v>
      </c>
      <c r="F34" s="45">
        <v>1212.5</v>
      </c>
      <c r="G34" s="65">
        <f t="shared" si="0"/>
        <v>6.0624999999999998E-2</v>
      </c>
      <c r="H34" s="65">
        <f t="shared" si="1"/>
        <v>0.20208333333333334</v>
      </c>
    </row>
    <row r="35" spans="1:9" ht="51" hidden="1" customHeight="1">
      <c r="A35" s="20"/>
      <c r="B35" s="29" t="s">
        <v>295</v>
      </c>
      <c r="C35" s="30"/>
      <c r="D35" s="45">
        <v>46500</v>
      </c>
      <c r="E35" s="45">
        <v>13950</v>
      </c>
      <c r="F35" s="45">
        <v>11729.5</v>
      </c>
      <c r="G35" s="65">
        <f t="shared" si="0"/>
        <v>0.25224731182795701</v>
      </c>
      <c r="H35" s="65">
        <f t="shared" si="1"/>
        <v>0.84082437275985666</v>
      </c>
    </row>
    <row r="36" spans="1:9" ht="51" hidden="1" customHeight="1">
      <c r="A36" s="20"/>
      <c r="B36" s="29" t="s">
        <v>291</v>
      </c>
      <c r="C36" s="30"/>
      <c r="D36" s="45">
        <v>1560.9</v>
      </c>
      <c r="E36" s="45">
        <v>1560.9</v>
      </c>
      <c r="F36" s="45">
        <v>0</v>
      </c>
      <c r="G36" s="65">
        <f t="shared" si="0"/>
        <v>0</v>
      </c>
      <c r="H36" s="65">
        <f t="shared" si="1"/>
        <v>0</v>
      </c>
    </row>
    <row r="37" spans="1:9" ht="18.75">
      <c r="A37" s="20"/>
      <c r="B37" s="21" t="s">
        <v>10</v>
      </c>
      <c r="C37" s="23"/>
      <c r="D37" s="14">
        <f>D5+D27</f>
        <v>160464.29999999999</v>
      </c>
      <c r="E37" s="14">
        <f>E5+E27</f>
        <v>83552.299999999988</v>
      </c>
      <c r="F37" s="14">
        <f>F5+F27</f>
        <v>81640.2</v>
      </c>
      <c r="G37" s="65">
        <f t="shared" si="0"/>
        <v>0.50877484898510139</v>
      </c>
      <c r="H37" s="65">
        <f t="shared" si="1"/>
        <v>0.97711493280256811</v>
      </c>
    </row>
    <row r="38" spans="1:9" ht="18.75" hidden="1">
      <c r="A38" s="20"/>
      <c r="B38" s="21" t="s">
        <v>47</v>
      </c>
      <c r="C38" s="22"/>
      <c r="D38" s="14">
        <f>D5</f>
        <v>71777</v>
      </c>
      <c r="E38" s="14">
        <f>E5</f>
        <v>44645.4</v>
      </c>
      <c r="F38" s="14">
        <f>F5</f>
        <v>50572.399999999994</v>
      </c>
      <c r="G38" s="11">
        <f t="shared" si="0"/>
        <v>0.7045766749794502</v>
      </c>
      <c r="H38" s="11">
        <f>F38/E38</f>
        <v>1.1327572381477149</v>
      </c>
    </row>
    <row r="39" spans="1:9" ht="12.75">
      <c r="A39" s="84"/>
      <c r="B39" s="85"/>
      <c r="C39" s="85"/>
      <c r="D39" s="85"/>
      <c r="E39" s="85"/>
      <c r="F39" s="85"/>
      <c r="G39" s="85"/>
      <c r="H39" s="86"/>
    </row>
    <row r="40" spans="1:9" ht="15" customHeight="1">
      <c r="A40" s="72" t="s">
        <v>59</v>
      </c>
      <c r="B40" s="78" t="s">
        <v>11</v>
      </c>
      <c r="C40" s="80" t="s">
        <v>60</v>
      </c>
      <c r="D40" s="75" t="s">
        <v>307</v>
      </c>
      <c r="E40" s="76" t="s">
        <v>310</v>
      </c>
      <c r="F40" s="75" t="s">
        <v>308</v>
      </c>
      <c r="G40" s="75" t="s">
        <v>309</v>
      </c>
      <c r="H40" s="76" t="s">
        <v>311</v>
      </c>
    </row>
    <row r="41" spans="1:9" ht="90" customHeight="1">
      <c r="A41" s="72"/>
      <c r="B41" s="79"/>
      <c r="C41" s="81"/>
      <c r="D41" s="75"/>
      <c r="E41" s="77"/>
      <c r="F41" s="75"/>
      <c r="G41" s="75"/>
      <c r="H41" s="77"/>
    </row>
    <row r="42" spans="1:9" s="2" customFormat="1" ht="18.75">
      <c r="A42" s="59" t="s">
        <v>23</v>
      </c>
      <c r="B42" s="21" t="s">
        <v>12</v>
      </c>
      <c r="C42" s="22"/>
      <c r="D42" s="14">
        <f>D43+D48+D49+D46+D45</f>
        <v>997</v>
      </c>
      <c r="E42" s="14">
        <f>E43+E48+E49+E46+E45</f>
        <v>791.7</v>
      </c>
      <c r="F42" s="14">
        <f>F43+F48+F49+F46+F45</f>
        <v>677.59999999999991</v>
      </c>
      <c r="G42" s="65">
        <f>F42/D42</f>
        <v>0.67963891675025068</v>
      </c>
      <c r="H42" s="65">
        <f>F42/E42</f>
        <v>0.8558797524314764</v>
      </c>
      <c r="I42" s="10"/>
    </row>
    <row r="43" spans="1:9" ht="75" hidden="1" customHeight="1">
      <c r="A43" s="59" t="s">
        <v>24</v>
      </c>
      <c r="B43" s="21" t="s">
        <v>97</v>
      </c>
      <c r="C43" s="23"/>
      <c r="D43" s="14">
        <f>D44</f>
        <v>0</v>
      </c>
      <c r="E43" s="14">
        <f>E44</f>
        <v>0</v>
      </c>
      <c r="F43" s="14">
        <f>F44</f>
        <v>0</v>
      </c>
      <c r="G43" s="65" t="e">
        <f t="shared" ref="G43:G106" si="2">F43/D43</f>
        <v>#DIV/0!</v>
      </c>
      <c r="H43" s="65" t="e">
        <f t="shared" ref="H43:H106" si="3">F43/E43</f>
        <v>#DIV/0!</v>
      </c>
    </row>
    <row r="44" spans="1:9" ht="55.5" hidden="1" customHeight="1">
      <c r="A44" s="24"/>
      <c r="B44" s="25" t="s">
        <v>73</v>
      </c>
      <c r="C44" s="26" t="s">
        <v>24</v>
      </c>
      <c r="D44" s="27">
        <v>0</v>
      </c>
      <c r="E44" s="27">
        <v>0</v>
      </c>
      <c r="F44" s="27">
        <v>0</v>
      </c>
      <c r="G44" s="65" t="e">
        <f t="shared" si="2"/>
        <v>#DIV/0!</v>
      </c>
      <c r="H44" s="65" t="e">
        <f t="shared" si="3"/>
        <v>#DIV/0!</v>
      </c>
    </row>
    <row r="45" spans="1:9" ht="91.5" hidden="1" customHeight="1">
      <c r="A45" s="24" t="s">
        <v>25</v>
      </c>
      <c r="B45" s="25" t="s">
        <v>61</v>
      </c>
      <c r="C45" s="26"/>
      <c r="D45" s="27">
        <v>0</v>
      </c>
      <c r="E45" s="27">
        <v>0</v>
      </c>
      <c r="F45" s="27">
        <v>0</v>
      </c>
      <c r="G45" s="65" t="e">
        <f t="shared" si="2"/>
        <v>#DIV/0!</v>
      </c>
      <c r="H45" s="65" t="e">
        <f t="shared" si="3"/>
        <v>#DIV/0!</v>
      </c>
    </row>
    <row r="46" spans="1:9" ht="33.75" hidden="1" customHeight="1">
      <c r="A46" s="24" t="s">
        <v>69</v>
      </c>
      <c r="B46" s="25" t="s">
        <v>99</v>
      </c>
      <c r="C46" s="26" t="s">
        <v>69</v>
      </c>
      <c r="D46" s="27">
        <f>D47</f>
        <v>0</v>
      </c>
      <c r="E46" s="27">
        <f>E47</f>
        <v>0</v>
      </c>
      <c r="F46" s="27">
        <f>F47</f>
        <v>0</v>
      </c>
      <c r="G46" s="65" t="e">
        <f t="shared" si="2"/>
        <v>#DIV/0!</v>
      </c>
      <c r="H46" s="65" t="e">
        <f t="shared" si="3"/>
        <v>#DIV/0!</v>
      </c>
    </row>
    <row r="47" spans="1:9" ht="35.25" hidden="1" customHeight="1">
      <c r="A47" s="24"/>
      <c r="B47" s="25" t="s">
        <v>104</v>
      </c>
      <c r="C47" s="26" t="s">
        <v>103</v>
      </c>
      <c r="D47" s="27">
        <v>0</v>
      </c>
      <c r="E47" s="27">
        <v>0</v>
      </c>
      <c r="F47" s="27">
        <v>0</v>
      </c>
      <c r="G47" s="65" t="e">
        <f t="shared" si="2"/>
        <v>#DIV/0!</v>
      </c>
      <c r="H47" s="65" t="e">
        <f t="shared" si="3"/>
        <v>#DIV/0!</v>
      </c>
    </row>
    <row r="48" spans="1:9" ht="23.25" customHeight="1">
      <c r="A48" s="59" t="s">
        <v>26</v>
      </c>
      <c r="B48" s="21" t="s">
        <v>65</v>
      </c>
      <c r="C48" s="22" t="s">
        <v>26</v>
      </c>
      <c r="D48" s="14">
        <v>100</v>
      </c>
      <c r="E48" s="14">
        <v>0</v>
      </c>
      <c r="F48" s="14">
        <v>0</v>
      </c>
      <c r="G48" s="65">
        <f t="shared" si="2"/>
        <v>0</v>
      </c>
      <c r="H48" s="65">
        <v>0</v>
      </c>
    </row>
    <row r="49" spans="1:9" ht="27.75" customHeight="1">
      <c r="A49" s="59" t="s">
        <v>52</v>
      </c>
      <c r="B49" s="21" t="s">
        <v>322</v>
      </c>
      <c r="C49" s="22"/>
      <c r="D49" s="14">
        <f>D50+D52+D53+D56+D51+D55+D54</f>
        <v>897</v>
      </c>
      <c r="E49" s="14">
        <f>E50+E52+E53+E56+E51+E55+E54</f>
        <v>791.7</v>
      </c>
      <c r="F49" s="14">
        <f>F50+F52+F53+F56+F51+F55+F54</f>
        <v>677.59999999999991</v>
      </c>
      <c r="G49" s="65">
        <f t="shared" si="2"/>
        <v>0.75540691192865095</v>
      </c>
      <c r="H49" s="65">
        <f t="shared" si="3"/>
        <v>0.8558797524314764</v>
      </c>
      <c r="I49" s="7"/>
    </row>
    <row r="50" spans="1:9" s="4" customFormat="1" ht="55.5" hidden="1" customHeight="1">
      <c r="A50" s="24"/>
      <c r="B50" s="25" t="s">
        <v>132</v>
      </c>
      <c r="C50" s="26" t="s">
        <v>124</v>
      </c>
      <c r="D50" s="27">
        <v>0</v>
      </c>
      <c r="E50" s="27">
        <v>0</v>
      </c>
      <c r="F50" s="27">
        <v>0</v>
      </c>
      <c r="G50" s="65" t="e">
        <f t="shared" si="2"/>
        <v>#DIV/0!</v>
      </c>
      <c r="H50" s="65" t="e">
        <f t="shared" si="3"/>
        <v>#DIV/0!</v>
      </c>
      <c r="I50" s="8"/>
    </row>
    <row r="51" spans="1:9" s="4" customFormat="1" ht="39" customHeight="1">
      <c r="A51" s="24"/>
      <c r="B51" s="46" t="s">
        <v>96</v>
      </c>
      <c r="C51" s="47" t="s">
        <v>95</v>
      </c>
      <c r="D51" s="48">
        <v>32</v>
      </c>
      <c r="E51" s="48">
        <v>32</v>
      </c>
      <c r="F51" s="48">
        <v>29</v>
      </c>
      <c r="G51" s="65">
        <f t="shared" si="2"/>
        <v>0.90625</v>
      </c>
      <c r="H51" s="65">
        <f t="shared" si="3"/>
        <v>0.90625</v>
      </c>
      <c r="I51" s="8"/>
    </row>
    <row r="52" spans="1:9" s="4" customFormat="1" ht="39.75" customHeight="1">
      <c r="A52" s="24"/>
      <c r="B52" s="46" t="s">
        <v>102</v>
      </c>
      <c r="C52" s="47" t="s">
        <v>84</v>
      </c>
      <c r="D52" s="48">
        <v>535</v>
      </c>
      <c r="E52" s="48">
        <v>469.7</v>
      </c>
      <c r="F52" s="48">
        <v>421.4</v>
      </c>
      <c r="G52" s="65">
        <f t="shared" si="2"/>
        <v>0.78766355140186917</v>
      </c>
      <c r="H52" s="65">
        <f t="shared" si="3"/>
        <v>0.89716840536512665</v>
      </c>
      <c r="I52" s="8"/>
    </row>
    <row r="53" spans="1:9" s="4" customFormat="1" ht="31.5" customHeight="1">
      <c r="A53" s="24"/>
      <c r="B53" s="46" t="s">
        <v>315</v>
      </c>
      <c r="C53" s="47" t="s">
        <v>182</v>
      </c>
      <c r="D53" s="48">
        <v>40</v>
      </c>
      <c r="E53" s="48">
        <v>28</v>
      </c>
      <c r="F53" s="48">
        <v>17.899999999999999</v>
      </c>
      <c r="G53" s="65">
        <f t="shared" si="2"/>
        <v>0.44749999999999995</v>
      </c>
      <c r="H53" s="65">
        <f t="shared" si="3"/>
        <v>0.63928571428571423</v>
      </c>
      <c r="I53" s="8"/>
    </row>
    <row r="54" spans="1:9" s="4" customFormat="1" ht="54.75" hidden="1" customHeight="1">
      <c r="A54" s="24"/>
      <c r="B54" s="25" t="s">
        <v>193</v>
      </c>
      <c r="C54" s="26" t="s">
        <v>194</v>
      </c>
      <c r="D54" s="27">
        <v>0</v>
      </c>
      <c r="E54" s="27">
        <v>0</v>
      </c>
      <c r="F54" s="27"/>
      <c r="G54" s="65" t="e">
        <f t="shared" si="2"/>
        <v>#DIV/0!</v>
      </c>
      <c r="H54" s="65" t="e">
        <f t="shared" si="3"/>
        <v>#DIV/0!</v>
      </c>
      <c r="I54" s="8"/>
    </row>
    <row r="55" spans="1:9" s="4" customFormat="1" ht="53.25" customHeight="1">
      <c r="A55" s="24"/>
      <c r="B55" s="46" t="s">
        <v>71</v>
      </c>
      <c r="C55" s="47" t="s">
        <v>80</v>
      </c>
      <c r="D55" s="48">
        <v>50</v>
      </c>
      <c r="E55" s="48">
        <v>28</v>
      </c>
      <c r="F55" s="48">
        <v>28</v>
      </c>
      <c r="G55" s="65">
        <f t="shared" si="2"/>
        <v>0.56000000000000005</v>
      </c>
      <c r="H55" s="65">
        <f t="shared" si="3"/>
        <v>1</v>
      </c>
      <c r="I55" s="8"/>
    </row>
    <row r="56" spans="1:9" s="4" customFormat="1" ht="18.75">
      <c r="A56" s="24"/>
      <c r="B56" s="46" t="s">
        <v>316</v>
      </c>
      <c r="C56" s="47" t="s">
        <v>75</v>
      </c>
      <c r="D56" s="48">
        <v>240</v>
      </c>
      <c r="E56" s="48">
        <v>234</v>
      </c>
      <c r="F56" s="48">
        <v>181.3</v>
      </c>
      <c r="G56" s="65">
        <f t="shared" si="2"/>
        <v>0.75541666666666674</v>
      </c>
      <c r="H56" s="65">
        <f t="shared" si="3"/>
        <v>0.77478632478632481</v>
      </c>
      <c r="I56" s="8"/>
    </row>
    <row r="57" spans="1:9" ht="37.5" customHeight="1">
      <c r="A57" s="58" t="s">
        <v>27</v>
      </c>
      <c r="B57" s="15" t="s">
        <v>13</v>
      </c>
      <c r="C57" s="23"/>
      <c r="D57" s="14">
        <f>D67+D58</f>
        <v>745</v>
      </c>
      <c r="E57" s="14">
        <f>E67+E58</f>
        <v>481.79999999999995</v>
      </c>
      <c r="F57" s="14">
        <f>F67+F58</f>
        <v>366.6</v>
      </c>
      <c r="G57" s="65">
        <f t="shared" si="2"/>
        <v>0.49208053691275172</v>
      </c>
      <c r="H57" s="65">
        <f t="shared" si="3"/>
        <v>0.76089663760896653</v>
      </c>
    </row>
    <row r="58" spans="1:9" ht="30.75" customHeight="1">
      <c r="A58" s="58" t="s">
        <v>48</v>
      </c>
      <c r="B58" s="15" t="s">
        <v>317</v>
      </c>
      <c r="C58" s="23"/>
      <c r="D58" s="14">
        <f>SUM(D59:D66)</f>
        <v>70</v>
      </c>
      <c r="E58" s="14">
        <f>SUM(E59:E66)</f>
        <v>66.5</v>
      </c>
      <c r="F58" s="14">
        <f>SUM(F59:F66)</f>
        <v>53.599999999999994</v>
      </c>
      <c r="G58" s="65">
        <f t="shared" si="2"/>
        <v>0.76571428571428568</v>
      </c>
      <c r="H58" s="65">
        <f t="shared" si="3"/>
        <v>0.80601503759398485</v>
      </c>
    </row>
    <row r="59" spans="1:9" ht="37.5" hidden="1" customHeight="1">
      <c r="A59" s="58"/>
      <c r="B59" s="15" t="s">
        <v>189</v>
      </c>
      <c r="C59" s="31" t="s">
        <v>185</v>
      </c>
      <c r="D59" s="14"/>
      <c r="E59" s="14">
        <v>0</v>
      </c>
      <c r="F59" s="14">
        <v>0</v>
      </c>
      <c r="G59" s="65" t="e">
        <f t="shared" si="2"/>
        <v>#DIV/0!</v>
      </c>
      <c r="H59" s="65" t="e">
        <f t="shared" si="3"/>
        <v>#DIV/0!</v>
      </c>
    </row>
    <row r="60" spans="1:9" ht="57" hidden="1" customHeight="1">
      <c r="A60" s="58"/>
      <c r="B60" s="15" t="s">
        <v>190</v>
      </c>
      <c r="C60" s="31" t="s">
        <v>186</v>
      </c>
      <c r="D60" s="14">
        <v>0</v>
      </c>
      <c r="E60" s="14">
        <v>0</v>
      </c>
      <c r="F60" s="14">
        <v>0</v>
      </c>
      <c r="G60" s="65" t="e">
        <f t="shared" si="2"/>
        <v>#DIV/0!</v>
      </c>
      <c r="H60" s="65" t="e">
        <f t="shared" si="3"/>
        <v>#DIV/0!</v>
      </c>
    </row>
    <row r="61" spans="1:9" ht="37.5" hidden="1" customHeight="1">
      <c r="A61" s="58"/>
      <c r="B61" s="15" t="s">
        <v>191</v>
      </c>
      <c r="C61" s="31" t="s">
        <v>187</v>
      </c>
      <c r="D61" s="14"/>
      <c r="E61" s="14">
        <v>0</v>
      </c>
      <c r="F61" s="14">
        <v>0</v>
      </c>
      <c r="G61" s="65" t="e">
        <f t="shared" si="2"/>
        <v>#DIV/0!</v>
      </c>
      <c r="H61" s="65" t="e">
        <f t="shared" si="3"/>
        <v>#DIV/0!</v>
      </c>
    </row>
    <row r="62" spans="1:9" ht="37.5" hidden="1" customHeight="1">
      <c r="A62" s="58"/>
      <c r="B62" s="15" t="s">
        <v>192</v>
      </c>
      <c r="C62" s="31" t="s">
        <v>188</v>
      </c>
      <c r="D62" s="14">
        <v>0</v>
      </c>
      <c r="E62" s="14">
        <v>0</v>
      </c>
      <c r="F62" s="14">
        <v>0</v>
      </c>
      <c r="G62" s="65" t="e">
        <f t="shared" si="2"/>
        <v>#DIV/0!</v>
      </c>
      <c r="H62" s="65" t="e">
        <f t="shared" si="3"/>
        <v>#DIV/0!</v>
      </c>
    </row>
    <row r="63" spans="1:9" ht="32.25" customHeight="1">
      <c r="A63" s="58"/>
      <c r="B63" s="49" t="s">
        <v>219</v>
      </c>
      <c r="C63" s="50" t="s">
        <v>218</v>
      </c>
      <c r="D63" s="45">
        <v>30</v>
      </c>
      <c r="E63" s="45">
        <v>30</v>
      </c>
      <c r="F63" s="45">
        <v>23.9</v>
      </c>
      <c r="G63" s="65">
        <f t="shared" si="2"/>
        <v>0.79666666666666663</v>
      </c>
      <c r="H63" s="65">
        <f t="shared" si="3"/>
        <v>0.79666666666666663</v>
      </c>
    </row>
    <row r="64" spans="1:9" ht="37.5" customHeight="1">
      <c r="A64" s="58"/>
      <c r="B64" s="49" t="s">
        <v>192</v>
      </c>
      <c r="C64" s="50" t="s">
        <v>188</v>
      </c>
      <c r="D64" s="45">
        <v>15</v>
      </c>
      <c r="E64" s="45">
        <v>15</v>
      </c>
      <c r="F64" s="45">
        <v>14.9</v>
      </c>
      <c r="G64" s="65">
        <f t="shared" si="2"/>
        <v>0.9933333333333334</v>
      </c>
      <c r="H64" s="65">
        <f t="shared" si="3"/>
        <v>0.9933333333333334</v>
      </c>
    </row>
    <row r="65" spans="1:9" ht="72.75" customHeight="1">
      <c r="A65" s="58"/>
      <c r="B65" s="49" t="s">
        <v>221</v>
      </c>
      <c r="C65" s="50" t="s">
        <v>220</v>
      </c>
      <c r="D65" s="45">
        <v>15</v>
      </c>
      <c r="E65" s="45">
        <v>15</v>
      </c>
      <c r="F65" s="45">
        <v>14.8</v>
      </c>
      <c r="G65" s="65">
        <f t="shared" si="2"/>
        <v>0.98666666666666669</v>
      </c>
      <c r="H65" s="65">
        <f t="shared" si="3"/>
        <v>0.98666666666666669</v>
      </c>
    </row>
    <row r="66" spans="1:9" ht="58.5" customHeight="1">
      <c r="A66" s="58"/>
      <c r="B66" s="49" t="s">
        <v>223</v>
      </c>
      <c r="C66" s="50" t="s">
        <v>222</v>
      </c>
      <c r="D66" s="45">
        <v>10</v>
      </c>
      <c r="E66" s="45">
        <v>6.5</v>
      </c>
      <c r="F66" s="45">
        <v>0</v>
      </c>
      <c r="G66" s="65">
        <f t="shared" si="2"/>
        <v>0</v>
      </c>
      <c r="H66" s="65">
        <f t="shared" si="3"/>
        <v>0</v>
      </c>
    </row>
    <row r="67" spans="1:9" ht="37.15" customHeight="1">
      <c r="A67" s="59" t="s">
        <v>58</v>
      </c>
      <c r="B67" s="21" t="s">
        <v>66</v>
      </c>
      <c r="C67" s="22"/>
      <c r="D67" s="14">
        <f>D68+D78</f>
        <v>675</v>
      </c>
      <c r="E67" s="14">
        <f>E68+E78</f>
        <v>415.29999999999995</v>
      </c>
      <c r="F67" s="14">
        <f>F68+F78</f>
        <v>313</v>
      </c>
      <c r="G67" s="65">
        <f t="shared" si="2"/>
        <v>0.46370370370370373</v>
      </c>
      <c r="H67" s="65">
        <f t="shared" si="3"/>
        <v>0.75367204430532153</v>
      </c>
    </row>
    <row r="68" spans="1:9" ht="84.6" customHeight="1">
      <c r="A68" s="59"/>
      <c r="B68" s="21" t="s">
        <v>323</v>
      </c>
      <c r="C68" s="22" t="s">
        <v>100</v>
      </c>
      <c r="D68" s="14">
        <f>SUM(D70:D75)</f>
        <v>675</v>
      </c>
      <c r="E68" s="14">
        <f>SUM(E69:E78)</f>
        <v>415.29999999999995</v>
      </c>
      <c r="F68" s="14">
        <f>SUM(F69:F78)</f>
        <v>313</v>
      </c>
      <c r="G68" s="65">
        <f t="shared" si="2"/>
        <v>0.46370370370370373</v>
      </c>
      <c r="H68" s="65">
        <f t="shared" si="3"/>
        <v>0.75367204430532153</v>
      </c>
    </row>
    <row r="69" spans="1:9" s="4" customFormat="1" ht="48" hidden="1" customHeight="1">
      <c r="A69" s="24"/>
      <c r="B69" s="25" t="s">
        <v>85</v>
      </c>
      <c r="C69" s="26" t="s">
        <v>86</v>
      </c>
      <c r="D69" s="27"/>
      <c r="E69" s="27"/>
      <c r="F69" s="27"/>
      <c r="G69" s="65" t="e">
        <f t="shared" si="2"/>
        <v>#DIV/0!</v>
      </c>
      <c r="H69" s="65" t="e">
        <f t="shared" si="3"/>
        <v>#DIV/0!</v>
      </c>
      <c r="I69" s="9"/>
    </row>
    <row r="70" spans="1:9" s="4" customFormat="1" ht="130.9" customHeight="1">
      <c r="A70" s="24"/>
      <c r="B70" s="46" t="s">
        <v>225</v>
      </c>
      <c r="C70" s="47" t="s">
        <v>224</v>
      </c>
      <c r="D70" s="48">
        <v>100</v>
      </c>
      <c r="E70" s="48">
        <v>70</v>
      </c>
      <c r="F70" s="48">
        <v>0</v>
      </c>
      <c r="G70" s="65">
        <f t="shared" si="2"/>
        <v>0</v>
      </c>
      <c r="H70" s="65">
        <f t="shared" si="3"/>
        <v>0</v>
      </c>
      <c r="I70" s="9"/>
    </row>
    <row r="71" spans="1:9" s="4" customFormat="1" ht="50.25" customHeight="1">
      <c r="A71" s="24"/>
      <c r="B71" s="46" t="s">
        <v>227</v>
      </c>
      <c r="C71" s="47" t="s">
        <v>226</v>
      </c>
      <c r="D71" s="48">
        <v>8</v>
      </c>
      <c r="E71" s="48">
        <v>2.8</v>
      </c>
      <c r="F71" s="48">
        <v>0</v>
      </c>
      <c r="G71" s="65">
        <f t="shared" si="2"/>
        <v>0</v>
      </c>
      <c r="H71" s="65">
        <f t="shared" si="3"/>
        <v>0</v>
      </c>
      <c r="I71" s="9"/>
    </row>
    <row r="72" spans="1:9" s="4" customFormat="1" ht="33.75" customHeight="1">
      <c r="A72" s="24"/>
      <c r="B72" s="46" t="s">
        <v>229</v>
      </c>
      <c r="C72" s="47" t="s">
        <v>228</v>
      </c>
      <c r="D72" s="48">
        <v>5</v>
      </c>
      <c r="E72" s="48">
        <v>1.8</v>
      </c>
      <c r="F72" s="48">
        <v>0</v>
      </c>
      <c r="G72" s="65">
        <f t="shared" si="2"/>
        <v>0</v>
      </c>
      <c r="H72" s="65">
        <f t="shared" si="3"/>
        <v>0</v>
      </c>
      <c r="I72" s="9"/>
    </row>
    <row r="73" spans="1:9" s="4" customFormat="1" ht="51.75" customHeight="1">
      <c r="A73" s="24"/>
      <c r="B73" s="46" t="s">
        <v>231</v>
      </c>
      <c r="C73" s="47" t="s">
        <v>230</v>
      </c>
      <c r="D73" s="48">
        <v>2</v>
      </c>
      <c r="E73" s="48">
        <v>2</v>
      </c>
      <c r="F73" s="48">
        <v>2</v>
      </c>
      <c r="G73" s="65">
        <f t="shared" si="2"/>
        <v>1</v>
      </c>
      <c r="H73" s="65">
        <f t="shared" si="3"/>
        <v>1</v>
      </c>
      <c r="I73" s="9"/>
    </row>
    <row r="74" spans="1:9" s="4" customFormat="1" ht="33.75" customHeight="1">
      <c r="A74" s="24"/>
      <c r="B74" s="46" t="s">
        <v>233</v>
      </c>
      <c r="C74" s="47" t="s">
        <v>232</v>
      </c>
      <c r="D74" s="48">
        <v>10</v>
      </c>
      <c r="E74" s="48">
        <v>10</v>
      </c>
      <c r="F74" s="48">
        <v>10</v>
      </c>
      <c r="G74" s="65">
        <f t="shared" si="2"/>
        <v>1</v>
      </c>
      <c r="H74" s="65">
        <f t="shared" si="3"/>
        <v>1</v>
      </c>
      <c r="I74" s="9"/>
    </row>
    <row r="75" spans="1:9" s="4" customFormat="1" ht="55.9" customHeight="1">
      <c r="A75" s="24"/>
      <c r="B75" s="46" t="s">
        <v>87</v>
      </c>
      <c r="C75" s="47" t="s">
        <v>88</v>
      </c>
      <c r="D75" s="48">
        <v>550</v>
      </c>
      <c r="E75" s="48">
        <v>328.7</v>
      </c>
      <c r="F75" s="48">
        <v>301</v>
      </c>
      <c r="G75" s="65">
        <f t="shared" si="2"/>
        <v>0.54727272727272724</v>
      </c>
      <c r="H75" s="65">
        <f t="shared" si="3"/>
        <v>0.91572862792820209</v>
      </c>
      <c r="I75" s="9"/>
    </row>
    <row r="76" spans="1:9" s="4" customFormat="1" ht="54" hidden="1" customHeight="1">
      <c r="A76" s="24"/>
      <c r="B76" s="25" t="s">
        <v>90</v>
      </c>
      <c r="C76" s="26" t="s">
        <v>89</v>
      </c>
      <c r="D76" s="27"/>
      <c r="E76" s="27"/>
      <c r="F76" s="27"/>
      <c r="G76" s="65" t="e">
        <f t="shared" si="2"/>
        <v>#DIV/0!</v>
      </c>
      <c r="H76" s="65" t="e">
        <f t="shared" si="3"/>
        <v>#DIV/0!</v>
      </c>
      <c r="I76" s="9"/>
    </row>
    <row r="77" spans="1:9" s="4" customFormat="1" ht="56.25" hidden="1" customHeight="1">
      <c r="A77" s="24"/>
      <c r="B77" s="25" t="s">
        <v>91</v>
      </c>
      <c r="C77" s="26" t="s">
        <v>92</v>
      </c>
      <c r="D77" s="27"/>
      <c r="E77" s="27"/>
      <c r="F77" s="27"/>
      <c r="G77" s="65" t="e">
        <f t="shared" si="2"/>
        <v>#DIV/0!</v>
      </c>
      <c r="H77" s="65" t="e">
        <f t="shared" si="3"/>
        <v>#DIV/0!</v>
      </c>
      <c r="I77" s="9"/>
    </row>
    <row r="78" spans="1:9" s="4" customFormat="1" ht="63" hidden="1" customHeight="1">
      <c r="A78" s="24"/>
      <c r="B78" s="25" t="s">
        <v>109</v>
      </c>
      <c r="C78" s="26" t="s">
        <v>108</v>
      </c>
      <c r="D78" s="27"/>
      <c r="E78" s="27"/>
      <c r="F78" s="27"/>
      <c r="G78" s="65" t="e">
        <f t="shared" si="2"/>
        <v>#DIV/0!</v>
      </c>
      <c r="H78" s="65" t="e">
        <f t="shared" si="3"/>
        <v>#DIV/0!</v>
      </c>
      <c r="I78" s="9"/>
    </row>
    <row r="79" spans="1:9" s="2" customFormat="1" ht="25.15" customHeight="1">
      <c r="A79" s="59" t="s">
        <v>28</v>
      </c>
      <c r="B79" s="21" t="s">
        <v>14</v>
      </c>
      <c r="C79" s="22"/>
      <c r="D79" s="14">
        <f>D80+D82+D105</f>
        <v>67759.199999999997</v>
      </c>
      <c r="E79" s="14">
        <f>E80+E82+E105</f>
        <v>34316.799999999996</v>
      </c>
      <c r="F79" s="14">
        <f>F80+F82+F105</f>
        <v>26682.600000000002</v>
      </c>
      <c r="G79" s="65">
        <f t="shared" si="2"/>
        <v>0.39378564091665785</v>
      </c>
      <c r="H79" s="65">
        <f t="shared" si="3"/>
        <v>0.77753753263707592</v>
      </c>
      <c r="I79" s="10"/>
    </row>
    <row r="80" spans="1:9" s="2" customFormat="1" ht="56.25" hidden="1" customHeight="1">
      <c r="A80" s="59" t="s">
        <v>82</v>
      </c>
      <c r="B80" s="21" t="s">
        <v>94</v>
      </c>
      <c r="C80" s="22"/>
      <c r="D80" s="14">
        <f>D81</f>
        <v>0</v>
      </c>
      <c r="E80" s="14">
        <f>E81</f>
        <v>0</v>
      </c>
      <c r="F80" s="14">
        <f>F81</f>
        <v>0</v>
      </c>
      <c r="G80" s="65" t="e">
        <f t="shared" si="2"/>
        <v>#DIV/0!</v>
      </c>
      <c r="H80" s="65" t="e">
        <f t="shared" si="3"/>
        <v>#DIV/0!</v>
      </c>
      <c r="I80" s="10"/>
    </row>
    <row r="81" spans="1:9" s="2" customFormat="1" ht="65.25" hidden="1" customHeight="1">
      <c r="A81" s="59"/>
      <c r="B81" s="21" t="s">
        <v>134</v>
      </c>
      <c r="C81" s="22" t="s">
        <v>133</v>
      </c>
      <c r="D81" s="14"/>
      <c r="E81" s="14"/>
      <c r="F81" s="14"/>
      <c r="G81" s="65" t="e">
        <f t="shared" si="2"/>
        <v>#DIV/0!</v>
      </c>
      <c r="H81" s="65" t="e">
        <f t="shared" si="3"/>
        <v>#DIV/0!</v>
      </c>
      <c r="I81" s="10"/>
    </row>
    <row r="82" spans="1:9" s="2" customFormat="1" ht="24" customHeight="1">
      <c r="A82" s="59" t="s">
        <v>49</v>
      </c>
      <c r="B82" s="21" t="s">
        <v>67</v>
      </c>
      <c r="C82" s="22"/>
      <c r="D82" s="14">
        <f>D83+D95+D97</f>
        <v>67601.2</v>
      </c>
      <c r="E82" s="14">
        <f>E83+E95+E97</f>
        <v>34183.799999999996</v>
      </c>
      <c r="F82" s="14">
        <f>F83+F95+F97</f>
        <v>26563.600000000002</v>
      </c>
      <c r="G82" s="65">
        <f t="shared" si="2"/>
        <v>0.3929456873546624</v>
      </c>
      <c r="H82" s="65">
        <f t="shared" si="3"/>
        <v>0.77708154154892095</v>
      </c>
      <c r="I82" s="10"/>
    </row>
    <row r="83" spans="1:9" ht="51.75" hidden="1" customHeight="1">
      <c r="A83" s="59"/>
      <c r="B83" s="21" t="s">
        <v>76</v>
      </c>
      <c r="C83" s="22" t="s">
        <v>105</v>
      </c>
      <c r="D83" s="14">
        <f>SUM(D84:D94)</f>
        <v>64381.899999999994</v>
      </c>
      <c r="E83" s="14">
        <f>SUM(E84:E94)</f>
        <v>30964.499999999996</v>
      </c>
      <c r="F83" s="14">
        <f>SUM(F84:F94)</f>
        <v>24482.2</v>
      </c>
      <c r="G83" s="65">
        <f t="shared" si="2"/>
        <v>0.38026526088854168</v>
      </c>
      <c r="H83" s="65">
        <f t="shared" si="3"/>
        <v>0.79065381323774009</v>
      </c>
    </row>
    <row r="84" spans="1:9" ht="67.5" customHeight="1">
      <c r="A84" s="59"/>
      <c r="B84" s="46" t="s">
        <v>136</v>
      </c>
      <c r="C84" s="47" t="s">
        <v>135</v>
      </c>
      <c r="D84" s="48">
        <v>702</v>
      </c>
      <c r="E84" s="48">
        <v>212</v>
      </c>
      <c r="F84" s="48">
        <v>0</v>
      </c>
      <c r="G84" s="65">
        <f t="shared" si="2"/>
        <v>0</v>
      </c>
      <c r="H84" s="65">
        <f t="shared" si="3"/>
        <v>0</v>
      </c>
    </row>
    <row r="85" spans="1:9" ht="34.5" customHeight="1">
      <c r="A85" s="59"/>
      <c r="B85" s="46" t="s">
        <v>129</v>
      </c>
      <c r="C85" s="47" t="s">
        <v>128</v>
      </c>
      <c r="D85" s="48">
        <v>2688.9</v>
      </c>
      <c r="E85" s="48">
        <v>2594.6</v>
      </c>
      <c r="F85" s="48">
        <v>2571.1999999999998</v>
      </c>
      <c r="G85" s="65">
        <f t="shared" si="2"/>
        <v>0.95622745360556349</v>
      </c>
      <c r="H85" s="65">
        <f t="shared" si="3"/>
        <v>0.99098126878902337</v>
      </c>
    </row>
    <row r="86" spans="1:9" ht="51.75" customHeight="1">
      <c r="A86" s="59"/>
      <c r="B86" s="46" t="s">
        <v>131</v>
      </c>
      <c r="C86" s="47" t="s">
        <v>130</v>
      </c>
      <c r="D86" s="48">
        <v>256</v>
      </c>
      <c r="E86" s="48">
        <v>256</v>
      </c>
      <c r="F86" s="48">
        <v>177.5</v>
      </c>
      <c r="G86" s="65">
        <f t="shared" si="2"/>
        <v>0.693359375</v>
      </c>
      <c r="H86" s="65">
        <f t="shared" si="3"/>
        <v>0.693359375</v>
      </c>
    </row>
    <row r="87" spans="1:9" ht="24" customHeight="1">
      <c r="A87" s="59"/>
      <c r="B87" s="46" t="s">
        <v>160</v>
      </c>
      <c r="C87" s="47" t="s">
        <v>159</v>
      </c>
      <c r="D87" s="48">
        <v>122</v>
      </c>
      <c r="E87" s="48">
        <v>119.3</v>
      </c>
      <c r="F87" s="48">
        <v>101.5</v>
      </c>
      <c r="G87" s="65">
        <f t="shared" si="2"/>
        <v>0.83196721311475408</v>
      </c>
      <c r="H87" s="65">
        <f t="shared" si="3"/>
        <v>0.85079631181894388</v>
      </c>
    </row>
    <row r="88" spans="1:9" ht="65.25" customHeight="1">
      <c r="A88" s="59"/>
      <c r="B88" s="46" t="s">
        <v>276</v>
      </c>
      <c r="C88" s="47" t="s">
        <v>275</v>
      </c>
      <c r="D88" s="48">
        <v>600</v>
      </c>
      <c r="E88" s="48">
        <v>600</v>
      </c>
      <c r="F88" s="48">
        <v>600</v>
      </c>
      <c r="G88" s="65">
        <f t="shared" si="2"/>
        <v>1</v>
      </c>
      <c r="H88" s="65">
        <f t="shared" si="3"/>
        <v>1</v>
      </c>
    </row>
    <row r="89" spans="1:9" ht="31.9" customHeight="1">
      <c r="A89" s="59"/>
      <c r="B89" s="46" t="s">
        <v>318</v>
      </c>
      <c r="C89" s="47" t="s">
        <v>234</v>
      </c>
      <c r="D89" s="48">
        <v>450</v>
      </c>
      <c r="E89" s="48">
        <v>450</v>
      </c>
      <c r="F89" s="48">
        <v>435.7</v>
      </c>
      <c r="G89" s="65">
        <f t="shared" si="2"/>
        <v>0.96822222222222221</v>
      </c>
      <c r="H89" s="65">
        <f t="shared" si="3"/>
        <v>0.96822222222222221</v>
      </c>
    </row>
    <row r="90" spans="1:9" ht="31.5" customHeight="1">
      <c r="A90" s="59"/>
      <c r="B90" s="46" t="s">
        <v>236</v>
      </c>
      <c r="C90" s="47" t="s">
        <v>235</v>
      </c>
      <c r="D90" s="48">
        <v>1063</v>
      </c>
      <c r="E90" s="48">
        <v>1058.7</v>
      </c>
      <c r="F90" s="56">
        <v>41.8</v>
      </c>
      <c r="G90" s="65">
        <f t="shared" si="2"/>
        <v>3.932267168391345E-2</v>
      </c>
      <c r="H90" s="65">
        <f t="shared" si="3"/>
        <v>3.9482384055917627E-2</v>
      </c>
    </row>
    <row r="91" spans="1:9" ht="115.15" customHeight="1">
      <c r="A91" s="59"/>
      <c r="B91" s="46" t="s">
        <v>238</v>
      </c>
      <c r="C91" s="47" t="s">
        <v>237</v>
      </c>
      <c r="D91" s="48">
        <v>1442</v>
      </c>
      <c r="E91" s="48">
        <v>1166</v>
      </c>
      <c r="F91" s="56">
        <v>1048.3</v>
      </c>
      <c r="G91" s="65">
        <f t="shared" si="2"/>
        <v>0.7269764216366158</v>
      </c>
      <c r="H91" s="65">
        <f t="shared" si="3"/>
        <v>0.89905660377358487</v>
      </c>
    </row>
    <row r="92" spans="1:9" ht="115.9" customHeight="1">
      <c r="A92" s="59"/>
      <c r="B92" s="57" t="s">
        <v>238</v>
      </c>
      <c r="C92" s="47" t="s">
        <v>239</v>
      </c>
      <c r="D92" s="48">
        <v>9776.9</v>
      </c>
      <c r="E92" s="48">
        <v>9776.7999999999993</v>
      </c>
      <c r="F92" s="56">
        <v>7776.7</v>
      </c>
      <c r="G92" s="65">
        <f t="shared" si="2"/>
        <v>0.79541572482075096</v>
      </c>
      <c r="H92" s="65">
        <f t="shared" si="3"/>
        <v>0.79542386056787506</v>
      </c>
    </row>
    <row r="93" spans="1:9" ht="126" customHeight="1">
      <c r="A93" s="59"/>
      <c r="B93" s="57" t="s">
        <v>238</v>
      </c>
      <c r="C93" s="47" t="s">
        <v>294</v>
      </c>
      <c r="D93" s="48">
        <v>781.1</v>
      </c>
      <c r="E93" s="48">
        <v>781.1</v>
      </c>
      <c r="F93" s="56">
        <v>0</v>
      </c>
      <c r="G93" s="65">
        <f t="shared" si="2"/>
        <v>0</v>
      </c>
      <c r="H93" s="65">
        <f t="shared" si="3"/>
        <v>0</v>
      </c>
    </row>
    <row r="94" spans="1:9" ht="54" customHeight="1">
      <c r="A94" s="59"/>
      <c r="B94" s="57" t="s">
        <v>297</v>
      </c>
      <c r="C94" s="47" t="s">
        <v>296</v>
      </c>
      <c r="D94" s="48">
        <v>46500</v>
      </c>
      <c r="E94" s="48">
        <v>13950</v>
      </c>
      <c r="F94" s="56">
        <v>11729.5</v>
      </c>
      <c r="G94" s="65">
        <f t="shared" si="2"/>
        <v>0.25224731182795701</v>
      </c>
      <c r="H94" s="65">
        <f t="shared" si="3"/>
        <v>0.84082437275985666</v>
      </c>
    </row>
    <row r="95" spans="1:9" ht="52.5" hidden="1" customHeight="1">
      <c r="A95" s="59"/>
      <c r="B95" s="34" t="s">
        <v>110</v>
      </c>
      <c r="C95" s="26" t="s">
        <v>240</v>
      </c>
      <c r="D95" s="27">
        <f>D96</f>
        <v>2119.3000000000002</v>
      </c>
      <c r="E95" s="27">
        <f>E96</f>
        <v>2119.3000000000002</v>
      </c>
      <c r="F95" s="32">
        <f>F96</f>
        <v>1397.7</v>
      </c>
      <c r="G95" s="65">
        <f t="shared" si="2"/>
        <v>0.65951021563723866</v>
      </c>
      <c r="H95" s="65">
        <f t="shared" si="3"/>
        <v>0.65951021563723866</v>
      </c>
    </row>
    <row r="96" spans="1:9" ht="65.25" customHeight="1">
      <c r="A96" s="59"/>
      <c r="B96" s="57" t="s">
        <v>242</v>
      </c>
      <c r="C96" s="47" t="s">
        <v>241</v>
      </c>
      <c r="D96" s="48">
        <v>2119.3000000000002</v>
      </c>
      <c r="E96" s="48">
        <v>2119.3000000000002</v>
      </c>
      <c r="F96" s="56">
        <v>1397.7</v>
      </c>
      <c r="G96" s="65">
        <f t="shared" si="2"/>
        <v>0.65951021563723866</v>
      </c>
      <c r="H96" s="65">
        <f t="shared" si="3"/>
        <v>0.65951021563723866</v>
      </c>
    </row>
    <row r="97" spans="1:9" ht="51.75" hidden="1" customHeight="1">
      <c r="A97" s="59"/>
      <c r="B97" s="34" t="s">
        <v>243</v>
      </c>
      <c r="C97" s="26" t="s">
        <v>244</v>
      </c>
      <c r="D97" s="27">
        <f>SUM(D98:D104)</f>
        <v>1100</v>
      </c>
      <c r="E97" s="27">
        <f>SUM(E98:E104)</f>
        <v>1100</v>
      </c>
      <c r="F97" s="32">
        <f>SUM(F98:F104)</f>
        <v>683.7</v>
      </c>
      <c r="G97" s="65">
        <f t="shared" si="2"/>
        <v>0.62154545454545462</v>
      </c>
      <c r="H97" s="65">
        <f t="shared" si="3"/>
        <v>0.62154545454545462</v>
      </c>
    </row>
    <row r="98" spans="1:9" ht="98.45" customHeight="1">
      <c r="A98" s="59"/>
      <c r="B98" s="57" t="s">
        <v>245</v>
      </c>
      <c r="C98" s="47" t="s">
        <v>125</v>
      </c>
      <c r="D98" s="48">
        <v>445</v>
      </c>
      <c r="E98" s="48">
        <v>445</v>
      </c>
      <c r="F98" s="56">
        <v>223.7</v>
      </c>
      <c r="G98" s="65">
        <f t="shared" si="2"/>
        <v>0.50269662921348313</v>
      </c>
      <c r="H98" s="65">
        <f t="shared" si="3"/>
        <v>0.50269662921348313</v>
      </c>
    </row>
    <row r="99" spans="1:9" ht="66.75" hidden="1" customHeight="1">
      <c r="A99" s="59"/>
      <c r="B99" s="33" t="s">
        <v>127</v>
      </c>
      <c r="C99" s="26" t="s">
        <v>126</v>
      </c>
      <c r="D99" s="27">
        <v>0</v>
      </c>
      <c r="E99" s="27">
        <v>0</v>
      </c>
      <c r="F99" s="32"/>
      <c r="G99" s="65" t="e">
        <f t="shared" si="2"/>
        <v>#DIV/0!</v>
      </c>
      <c r="H99" s="65" t="e">
        <f t="shared" si="3"/>
        <v>#DIV/0!</v>
      </c>
    </row>
    <row r="100" spans="1:9" ht="49.5" customHeight="1">
      <c r="A100" s="59"/>
      <c r="B100" s="57" t="s">
        <v>127</v>
      </c>
      <c r="C100" s="47" t="s">
        <v>126</v>
      </c>
      <c r="D100" s="48">
        <v>300</v>
      </c>
      <c r="E100" s="48">
        <v>300</v>
      </c>
      <c r="F100" s="56">
        <v>190</v>
      </c>
      <c r="G100" s="65">
        <f t="shared" si="2"/>
        <v>0.6333333333333333</v>
      </c>
      <c r="H100" s="65">
        <f t="shared" si="3"/>
        <v>0.6333333333333333</v>
      </c>
    </row>
    <row r="101" spans="1:9" ht="53.25" customHeight="1">
      <c r="A101" s="59"/>
      <c r="B101" s="46" t="s">
        <v>247</v>
      </c>
      <c r="C101" s="47" t="s">
        <v>246</v>
      </c>
      <c r="D101" s="48">
        <v>300</v>
      </c>
      <c r="E101" s="48">
        <v>300</v>
      </c>
      <c r="F101" s="56">
        <v>215</v>
      </c>
      <c r="G101" s="65">
        <f t="shared" si="2"/>
        <v>0.71666666666666667</v>
      </c>
      <c r="H101" s="65">
        <f t="shared" si="3"/>
        <v>0.71666666666666667</v>
      </c>
    </row>
    <row r="102" spans="1:9" ht="65.25" hidden="1" customHeight="1">
      <c r="A102" s="59"/>
      <c r="B102" s="25" t="s">
        <v>217</v>
      </c>
      <c r="C102" s="26" t="s">
        <v>161</v>
      </c>
      <c r="D102" s="27">
        <f>D103</f>
        <v>0</v>
      </c>
      <c r="E102" s="27">
        <f>E103</f>
        <v>0</v>
      </c>
      <c r="F102" s="32"/>
      <c r="G102" s="65" t="e">
        <f t="shared" si="2"/>
        <v>#DIV/0!</v>
      </c>
      <c r="H102" s="65" t="e">
        <f t="shared" si="3"/>
        <v>#DIV/0!</v>
      </c>
    </row>
    <row r="103" spans="1:9" ht="36.75" hidden="1" customHeight="1">
      <c r="A103" s="59"/>
      <c r="B103" s="25" t="s">
        <v>163</v>
      </c>
      <c r="C103" s="26" t="s">
        <v>162</v>
      </c>
      <c r="D103" s="27"/>
      <c r="E103" s="27"/>
      <c r="F103" s="32"/>
      <c r="G103" s="65" t="e">
        <f t="shared" si="2"/>
        <v>#DIV/0!</v>
      </c>
      <c r="H103" s="65" t="e">
        <f t="shared" si="3"/>
        <v>#DIV/0!</v>
      </c>
    </row>
    <row r="104" spans="1:9" ht="55.9" customHeight="1">
      <c r="A104" s="59"/>
      <c r="B104" s="46" t="s">
        <v>279</v>
      </c>
      <c r="C104" s="47" t="s">
        <v>280</v>
      </c>
      <c r="D104" s="48">
        <v>55</v>
      </c>
      <c r="E104" s="48">
        <v>55</v>
      </c>
      <c r="F104" s="56">
        <v>55</v>
      </c>
      <c r="G104" s="65">
        <f t="shared" si="2"/>
        <v>1</v>
      </c>
      <c r="H104" s="65">
        <f t="shared" si="3"/>
        <v>1</v>
      </c>
    </row>
    <row r="105" spans="1:9" s="2" customFormat="1" ht="36.75" customHeight="1">
      <c r="A105" s="59" t="s">
        <v>29</v>
      </c>
      <c r="B105" s="21" t="s">
        <v>70</v>
      </c>
      <c r="C105" s="26"/>
      <c r="D105" s="27">
        <f>D106</f>
        <v>158</v>
      </c>
      <c r="E105" s="27">
        <f>E106</f>
        <v>133</v>
      </c>
      <c r="F105" s="27">
        <f>F106</f>
        <v>119</v>
      </c>
      <c r="G105" s="65">
        <f t="shared" si="2"/>
        <v>0.75316455696202533</v>
      </c>
      <c r="H105" s="65">
        <f t="shared" si="3"/>
        <v>0.89473684210526316</v>
      </c>
      <c r="I105" s="10"/>
    </row>
    <row r="106" spans="1:9" ht="25.9" customHeight="1">
      <c r="A106" s="59"/>
      <c r="B106" s="46" t="s">
        <v>51</v>
      </c>
      <c r="C106" s="47" t="s">
        <v>81</v>
      </c>
      <c r="D106" s="48">
        <v>158</v>
      </c>
      <c r="E106" s="48">
        <v>133</v>
      </c>
      <c r="F106" s="48">
        <v>119</v>
      </c>
      <c r="G106" s="65">
        <f t="shared" si="2"/>
        <v>0.75316455696202533</v>
      </c>
      <c r="H106" s="65">
        <f t="shared" si="3"/>
        <v>0.89473684210526316</v>
      </c>
    </row>
    <row r="107" spans="1:9" ht="46.5" hidden="1" customHeight="1">
      <c r="A107" s="59"/>
      <c r="B107" s="25" t="s">
        <v>171</v>
      </c>
      <c r="C107" s="26" t="s">
        <v>170</v>
      </c>
      <c r="D107" s="27"/>
      <c r="E107" s="27"/>
      <c r="F107" s="27"/>
      <c r="G107" s="65" t="e">
        <f t="shared" ref="G107:G171" si="4">F107/D107</f>
        <v>#DIV/0!</v>
      </c>
      <c r="H107" s="65" t="e">
        <f t="shared" ref="H107:H171" si="5">F107/E107</f>
        <v>#DIV/0!</v>
      </c>
    </row>
    <row r="108" spans="1:9" s="2" customFormat="1" ht="30.75" customHeight="1">
      <c r="A108" s="59" t="s">
        <v>30</v>
      </c>
      <c r="B108" s="21" t="s">
        <v>15</v>
      </c>
      <c r="C108" s="22"/>
      <c r="D108" s="14">
        <f>D109+D114+D125</f>
        <v>62752.466999999997</v>
      </c>
      <c r="E108" s="14">
        <f>E109+E114+E125</f>
        <v>43339.866999999998</v>
      </c>
      <c r="F108" s="14">
        <f>F109+F114+F125</f>
        <v>31115.699999999993</v>
      </c>
      <c r="G108" s="65">
        <f t="shared" si="4"/>
        <v>0.49584823493871555</v>
      </c>
      <c r="H108" s="65">
        <f t="shared" si="5"/>
        <v>0.71794636564066971</v>
      </c>
      <c r="I108" s="10"/>
    </row>
    <row r="109" spans="1:9" s="2" customFormat="1" ht="21.75" customHeight="1">
      <c r="A109" s="59" t="s">
        <v>31</v>
      </c>
      <c r="B109" s="21" t="s">
        <v>319</v>
      </c>
      <c r="C109" s="22"/>
      <c r="D109" s="14">
        <f>D112+D111+D110+D113</f>
        <v>753.8</v>
      </c>
      <c r="E109" s="14">
        <f>E112+E111+E110+E113</f>
        <v>494.3</v>
      </c>
      <c r="F109" s="14">
        <f>F112+F111+F110+F113</f>
        <v>462</v>
      </c>
      <c r="G109" s="65">
        <f t="shared" si="4"/>
        <v>0.61289466702042983</v>
      </c>
      <c r="H109" s="65">
        <f t="shared" si="5"/>
        <v>0.93465506777260776</v>
      </c>
      <c r="I109" s="10"/>
    </row>
    <row r="110" spans="1:9" s="2" customFormat="1" ht="53.45" customHeight="1">
      <c r="A110" s="59"/>
      <c r="B110" s="46" t="s">
        <v>77</v>
      </c>
      <c r="C110" s="47" t="s">
        <v>78</v>
      </c>
      <c r="D110" s="48">
        <v>700</v>
      </c>
      <c r="E110" s="48">
        <v>467.5</v>
      </c>
      <c r="F110" s="48">
        <v>462</v>
      </c>
      <c r="G110" s="65">
        <f t="shared" si="4"/>
        <v>0.66</v>
      </c>
      <c r="H110" s="65">
        <f t="shared" si="5"/>
        <v>0.9882352941176471</v>
      </c>
      <c r="I110" s="10"/>
    </row>
    <row r="111" spans="1:9" s="2" customFormat="1" ht="64.5" hidden="1" customHeight="1">
      <c r="A111" s="59"/>
      <c r="B111" s="25" t="s">
        <v>107</v>
      </c>
      <c r="C111" s="26" t="s">
        <v>106</v>
      </c>
      <c r="D111" s="27"/>
      <c r="E111" s="27"/>
      <c r="F111" s="27"/>
      <c r="G111" s="65" t="e">
        <f t="shared" si="4"/>
        <v>#DIV/0!</v>
      </c>
      <c r="H111" s="65" t="e">
        <f t="shared" si="5"/>
        <v>#DIV/0!</v>
      </c>
      <c r="I111" s="10"/>
    </row>
    <row r="112" spans="1:9" s="2" customFormat="1" ht="37.5" customHeight="1">
      <c r="A112" s="59"/>
      <c r="B112" s="25" t="s">
        <v>64</v>
      </c>
      <c r="C112" s="26" t="s">
        <v>79</v>
      </c>
      <c r="D112" s="27">
        <v>0</v>
      </c>
      <c r="E112" s="27">
        <v>0</v>
      </c>
      <c r="F112" s="27">
        <v>0</v>
      </c>
      <c r="G112" s="65">
        <v>0</v>
      </c>
      <c r="H112" s="65">
        <v>0</v>
      </c>
      <c r="I112" s="10"/>
    </row>
    <row r="113" spans="1:9" s="2" customFormat="1" ht="39" customHeight="1">
      <c r="A113" s="59"/>
      <c r="B113" s="46" t="s">
        <v>121</v>
      </c>
      <c r="C113" s="47" t="s">
        <v>120</v>
      </c>
      <c r="D113" s="48">
        <v>53.8</v>
      </c>
      <c r="E113" s="48">
        <v>26.8</v>
      </c>
      <c r="F113" s="48">
        <v>0</v>
      </c>
      <c r="G113" s="65">
        <f t="shared" si="4"/>
        <v>0</v>
      </c>
      <c r="H113" s="65">
        <f t="shared" si="5"/>
        <v>0</v>
      </c>
      <c r="I113" s="10"/>
    </row>
    <row r="114" spans="1:9" s="2" customFormat="1" ht="27" customHeight="1">
      <c r="A114" s="59" t="s">
        <v>32</v>
      </c>
      <c r="B114" s="21" t="s">
        <v>98</v>
      </c>
      <c r="C114" s="22"/>
      <c r="D114" s="14">
        <f>D115</f>
        <v>3978.2</v>
      </c>
      <c r="E114" s="14">
        <f>E115</f>
        <v>3978.2</v>
      </c>
      <c r="F114" s="14">
        <f>F115</f>
        <v>3917.2999999999993</v>
      </c>
      <c r="G114" s="65">
        <f t="shared" si="4"/>
        <v>0.9846915690513296</v>
      </c>
      <c r="H114" s="65">
        <f t="shared" si="5"/>
        <v>0.9846915690513296</v>
      </c>
      <c r="I114" s="10"/>
    </row>
    <row r="115" spans="1:9" s="4" customFormat="1" ht="36.75" hidden="1" customHeight="1">
      <c r="A115" s="24"/>
      <c r="B115" s="21" t="s">
        <v>93</v>
      </c>
      <c r="C115" s="26" t="s">
        <v>83</v>
      </c>
      <c r="D115" s="27">
        <f>SUM(D116:D124)</f>
        <v>3978.2</v>
      </c>
      <c r="E115" s="27">
        <f>SUM(E116:E124)</f>
        <v>3978.2</v>
      </c>
      <c r="F115" s="27">
        <f>SUM(F116:F124)</f>
        <v>3917.2999999999993</v>
      </c>
      <c r="G115" s="65">
        <f t="shared" si="4"/>
        <v>0.9846915690513296</v>
      </c>
      <c r="H115" s="65">
        <f t="shared" si="5"/>
        <v>0.9846915690513296</v>
      </c>
      <c r="I115" s="9"/>
    </row>
    <row r="116" spans="1:9" s="4" customFormat="1" ht="36" customHeight="1">
      <c r="A116" s="24"/>
      <c r="B116" s="46" t="s">
        <v>249</v>
      </c>
      <c r="C116" s="47" t="s">
        <v>248</v>
      </c>
      <c r="D116" s="48">
        <v>346.2</v>
      </c>
      <c r="E116" s="48">
        <v>346.2</v>
      </c>
      <c r="F116" s="48">
        <v>346.2</v>
      </c>
      <c r="G116" s="65">
        <f t="shared" si="4"/>
        <v>1</v>
      </c>
      <c r="H116" s="65">
        <f t="shared" si="5"/>
        <v>1</v>
      </c>
      <c r="I116" s="9"/>
    </row>
    <row r="117" spans="1:9" s="4" customFormat="1" ht="36" customHeight="1">
      <c r="A117" s="24"/>
      <c r="B117" s="46" t="s">
        <v>251</v>
      </c>
      <c r="C117" s="47" t="s">
        <v>250</v>
      </c>
      <c r="D117" s="48">
        <v>1763.6</v>
      </c>
      <c r="E117" s="48">
        <v>1763.6</v>
      </c>
      <c r="F117" s="48">
        <v>1763.4</v>
      </c>
      <c r="G117" s="65">
        <f t="shared" si="4"/>
        <v>0.99988659559990933</v>
      </c>
      <c r="H117" s="65">
        <f t="shared" si="5"/>
        <v>0.99988659559990933</v>
      </c>
      <c r="I117" s="9"/>
    </row>
    <row r="118" spans="1:9" s="4" customFormat="1" ht="22.5" customHeight="1">
      <c r="A118" s="24"/>
      <c r="B118" s="25" t="s">
        <v>252</v>
      </c>
      <c r="C118" s="26" t="s">
        <v>253</v>
      </c>
      <c r="D118" s="27">
        <v>0</v>
      </c>
      <c r="E118" s="27">
        <v>0</v>
      </c>
      <c r="F118" s="27">
        <v>0</v>
      </c>
      <c r="G118" s="65">
        <v>0</v>
      </c>
      <c r="H118" s="65">
        <v>0</v>
      </c>
      <c r="I118" s="9"/>
    </row>
    <row r="119" spans="1:9" s="4" customFormat="1" ht="51" customHeight="1">
      <c r="A119" s="24"/>
      <c r="B119" s="46" t="s">
        <v>255</v>
      </c>
      <c r="C119" s="47" t="s">
        <v>254</v>
      </c>
      <c r="D119" s="48">
        <v>1200.4000000000001</v>
      </c>
      <c r="E119" s="48">
        <v>1200.4000000000001</v>
      </c>
      <c r="F119" s="48">
        <v>1200.3</v>
      </c>
      <c r="G119" s="65">
        <f t="shared" si="4"/>
        <v>0.99991669443518816</v>
      </c>
      <c r="H119" s="65">
        <f t="shared" si="5"/>
        <v>0.99991669443518816</v>
      </c>
      <c r="I119" s="9"/>
    </row>
    <row r="120" spans="1:9" s="4" customFormat="1" ht="39" hidden="1" customHeight="1">
      <c r="A120" s="24"/>
      <c r="B120" s="25" t="s">
        <v>257</v>
      </c>
      <c r="C120" s="26" t="s">
        <v>256</v>
      </c>
      <c r="D120" s="27"/>
      <c r="E120" s="27"/>
      <c r="F120" s="27"/>
      <c r="G120" s="65" t="e">
        <f t="shared" si="4"/>
        <v>#DIV/0!</v>
      </c>
      <c r="H120" s="65" t="e">
        <f t="shared" si="5"/>
        <v>#DIV/0!</v>
      </c>
      <c r="I120" s="9"/>
    </row>
    <row r="121" spans="1:9" s="4" customFormat="1" ht="34.5" hidden="1" customHeight="1">
      <c r="A121" s="24"/>
      <c r="B121" s="25" t="s">
        <v>197</v>
      </c>
      <c r="C121" s="35" t="s">
        <v>195</v>
      </c>
      <c r="D121" s="27"/>
      <c r="E121" s="27"/>
      <c r="F121" s="27"/>
      <c r="G121" s="65" t="e">
        <f t="shared" si="4"/>
        <v>#DIV/0!</v>
      </c>
      <c r="H121" s="65" t="e">
        <f t="shared" si="5"/>
        <v>#DIV/0!</v>
      </c>
      <c r="I121" s="9"/>
    </row>
    <row r="122" spans="1:9" s="4" customFormat="1" ht="31.5" hidden="1" customHeight="1">
      <c r="A122" s="24"/>
      <c r="B122" s="25" t="s">
        <v>198</v>
      </c>
      <c r="C122" s="35" t="s">
        <v>196</v>
      </c>
      <c r="D122" s="27"/>
      <c r="E122" s="27"/>
      <c r="F122" s="27"/>
      <c r="G122" s="65" t="e">
        <f t="shared" si="4"/>
        <v>#DIV/0!</v>
      </c>
      <c r="H122" s="65" t="e">
        <f t="shared" si="5"/>
        <v>#DIV/0!</v>
      </c>
      <c r="I122" s="9"/>
    </row>
    <row r="123" spans="1:9" s="4" customFormat="1" ht="69" customHeight="1">
      <c r="A123" s="24"/>
      <c r="B123" s="46" t="s">
        <v>268</v>
      </c>
      <c r="C123" s="51" t="s">
        <v>267</v>
      </c>
      <c r="D123" s="48">
        <v>598</v>
      </c>
      <c r="E123" s="48">
        <v>598</v>
      </c>
      <c r="F123" s="48">
        <v>597.20000000000005</v>
      </c>
      <c r="G123" s="65">
        <f t="shared" si="4"/>
        <v>0.9986622073578596</v>
      </c>
      <c r="H123" s="65">
        <f t="shared" si="5"/>
        <v>0.9986622073578596</v>
      </c>
      <c r="I123" s="9"/>
    </row>
    <row r="124" spans="1:9" s="4" customFormat="1" ht="79.900000000000006" customHeight="1">
      <c r="A124" s="24"/>
      <c r="B124" s="46" t="s">
        <v>292</v>
      </c>
      <c r="C124" s="51" t="s">
        <v>293</v>
      </c>
      <c r="D124" s="48">
        <v>70</v>
      </c>
      <c r="E124" s="48">
        <v>70</v>
      </c>
      <c r="F124" s="48">
        <v>10.199999999999999</v>
      </c>
      <c r="G124" s="65">
        <f t="shared" si="4"/>
        <v>0.14571428571428571</v>
      </c>
      <c r="H124" s="65">
        <f t="shared" si="5"/>
        <v>0.14571428571428571</v>
      </c>
      <c r="I124" s="9"/>
    </row>
    <row r="125" spans="1:9" s="4" customFormat="1" ht="24" customHeight="1">
      <c r="A125" s="24" t="s">
        <v>16</v>
      </c>
      <c r="B125" s="21" t="s">
        <v>320</v>
      </c>
      <c r="C125" s="26"/>
      <c r="D125" s="27">
        <f>D126+D128+D130+D160+D162+D173</f>
        <v>58020.466999999997</v>
      </c>
      <c r="E125" s="27">
        <f>E126+E128+E130+E160+E162+E173</f>
        <v>38867.366999999998</v>
      </c>
      <c r="F125" s="27">
        <f>F126+F128+F130+F160+F162+F173</f>
        <v>26736.399999999994</v>
      </c>
      <c r="G125" s="65">
        <f t="shared" si="4"/>
        <v>0.4608098035474274</v>
      </c>
      <c r="H125" s="65">
        <f t="shared" si="5"/>
        <v>0.68788811961458551</v>
      </c>
      <c r="I125" s="9"/>
    </row>
    <row r="126" spans="1:9" s="4" customFormat="1" ht="63.75" hidden="1" customHeight="1">
      <c r="A126" s="24"/>
      <c r="B126" s="21" t="s">
        <v>283</v>
      </c>
      <c r="C126" s="36" t="s">
        <v>284</v>
      </c>
      <c r="D126" s="27">
        <f>D127</f>
        <v>35</v>
      </c>
      <c r="E126" s="27">
        <f>E127</f>
        <v>35</v>
      </c>
      <c r="F126" s="27">
        <f>F127</f>
        <v>26.8</v>
      </c>
      <c r="G126" s="65">
        <f t="shared" si="4"/>
        <v>0.76571428571428568</v>
      </c>
      <c r="H126" s="65">
        <f t="shared" si="5"/>
        <v>0.76571428571428568</v>
      </c>
      <c r="I126" s="9"/>
    </row>
    <row r="127" spans="1:9" s="4" customFormat="1" ht="69" customHeight="1">
      <c r="A127" s="24"/>
      <c r="B127" s="46" t="s">
        <v>282</v>
      </c>
      <c r="C127" s="47" t="s">
        <v>281</v>
      </c>
      <c r="D127" s="48">
        <v>35</v>
      </c>
      <c r="E127" s="48">
        <v>35</v>
      </c>
      <c r="F127" s="48">
        <v>26.8</v>
      </c>
      <c r="G127" s="65">
        <f t="shared" si="4"/>
        <v>0.76571428571428568</v>
      </c>
      <c r="H127" s="65">
        <f t="shared" si="5"/>
        <v>0.76571428571428568</v>
      </c>
      <c r="I127" s="9"/>
    </row>
    <row r="128" spans="1:9" s="4" customFormat="1" ht="69" hidden="1" customHeight="1">
      <c r="A128" s="24"/>
      <c r="B128" s="21" t="s">
        <v>289</v>
      </c>
      <c r="C128" s="36" t="s">
        <v>290</v>
      </c>
      <c r="D128" s="27">
        <f>D129</f>
        <v>25</v>
      </c>
      <c r="E128" s="27">
        <f>E129</f>
        <v>25</v>
      </c>
      <c r="F128" s="27">
        <f>F129</f>
        <v>0</v>
      </c>
      <c r="G128" s="65">
        <f t="shared" si="4"/>
        <v>0</v>
      </c>
      <c r="H128" s="65">
        <f t="shared" si="5"/>
        <v>0</v>
      </c>
      <c r="I128" s="9"/>
    </row>
    <row r="129" spans="1:9" s="4" customFormat="1" ht="55.9" customHeight="1">
      <c r="A129" s="24"/>
      <c r="B129" s="46" t="s">
        <v>287</v>
      </c>
      <c r="C129" s="47" t="s">
        <v>288</v>
      </c>
      <c r="D129" s="48">
        <v>25</v>
      </c>
      <c r="E129" s="48">
        <v>25</v>
      </c>
      <c r="F129" s="48">
        <v>0</v>
      </c>
      <c r="G129" s="65">
        <f t="shared" si="4"/>
        <v>0</v>
      </c>
      <c r="H129" s="65">
        <f t="shared" si="5"/>
        <v>0</v>
      </c>
      <c r="I129" s="9"/>
    </row>
    <row r="130" spans="1:9" s="4" customFormat="1" ht="51.75" hidden="1" customHeight="1">
      <c r="A130" s="59"/>
      <c r="B130" s="21" t="s">
        <v>217</v>
      </c>
      <c r="C130" s="23" t="s">
        <v>152</v>
      </c>
      <c r="D130" s="14">
        <f>SUM(D131:D155)</f>
        <v>29948.667000000001</v>
      </c>
      <c r="E130" s="14">
        <f>SUM(E131:E155)</f>
        <v>25845.567000000003</v>
      </c>
      <c r="F130" s="14">
        <f>SUM(F131:F155)</f>
        <v>19331.699999999997</v>
      </c>
      <c r="G130" s="65">
        <f t="shared" si="4"/>
        <v>0.64549450564861521</v>
      </c>
      <c r="H130" s="65">
        <f t="shared" si="5"/>
        <v>0.74796966148972455</v>
      </c>
      <c r="I130" s="9"/>
    </row>
    <row r="131" spans="1:9" s="4" customFormat="1" ht="36" customHeight="1">
      <c r="A131" s="59"/>
      <c r="B131" s="46" t="s">
        <v>207</v>
      </c>
      <c r="C131" s="52" t="s">
        <v>199</v>
      </c>
      <c r="D131" s="48">
        <v>245</v>
      </c>
      <c r="E131" s="48">
        <v>245</v>
      </c>
      <c r="F131" s="48">
        <v>245</v>
      </c>
      <c r="G131" s="65">
        <f t="shared" si="4"/>
        <v>1</v>
      </c>
      <c r="H131" s="65">
        <f t="shared" si="5"/>
        <v>1</v>
      </c>
      <c r="I131" s="9"/>
    </row>
    <row r="132" spans="1:9" s="4" customFormat="1" ht="33.75" customHeight="1">
      <c r="A132" s="59"/>
      <c r="B132" s="46" t="s">
        <v>208</v>
      </c>
      <c r="C132" s="52" t="s">
        <v>200</v>
      </c>
      <c r="D132" s="48">
        <v>300</v>
      </c>
      <c r="E132" s="48">
        <v>300</v>
      </c>
      <c r="F132" s="48">
        <v>299.5</v>
      </c>
      <c r="G132" s="65">
        <f t="shared" si="4"/>
        <v>0.99833333333333329</v>
      </c>
      <c r="H132" s="65">
        <f t="shared" si="5"/>
        <v>0.99833333333333329</v>
      </c>
      <c r="I132" s="9"/>
    </row>
    <row r="133" spans="1:9" s="4" customFormat="1" ht="24" customHeight="1">
      <c r="A133" s="59"/>
      <c r="B133" s="46" t="s">
        <v>138</v>
      </c>
      <c r="C133" s="52" t="s">
        <v>137</v>
      </c>
      <c r="D133" s="48">
        <v>200</v>
      </c>
      <c r="E133" s="48">
        <v>200</v>
      </c>
      <c r="F133" s="48">
        <v>199.7</v>
      </c>
      <c r="G133" s="65">
        <f t="shared" si="4"/>
        <v>0.99849999999999994</v>
      </c>
      <c r="H133" s="65">
        <f t="shared" si="5"/>
        <v>0.99849999999999994</v>
      </c>
      <c r="I133" s="9"/>
    </row>
    <row r="134" spans="1:9" s="4" customFormat="1" ht="27.75" customHeight="1">
      <c r="A134" s="59"/>
      <c r="B134" s="46" t="s">
        <v>140</v>
      </c>
      <c r="C134" s="52" t="s">
        <v>139</v>
      </c>
      <c r="D134" s="48">
        <v>1300</v>
      </c>
      <c r="E134" s="48">
        <v>880</v>
      </c>
      <c r="F134" s="48">
        <v>699.3</v>
      </c>
      <c r="G134" s="65">
        <f t="shared" si="4"/>
        <v>0.53792307692307684</v>
      </c>
      <c r="H134" s="65">
        <f t="shared" si="5"/>
        <v>0.79465909090909082</v>
      </c>
      <c r="I134" s="9"/>
    </row>
    <row r="135" spans="1:9" s="4" customFormat="1" ht="22.5" customHeight="1">
      <c r="A135" s="59"/>
      <c r="B135" s="46" t="s">
        <v>154</v>
      </c>
      <c r="C135" s="52" t="s">
        <v>153</v>
      </c>
      <c r="D135" s="48">
        <v>470</v>
      </c>
      <c r="E135" s="48">
        <v>330</v>
      </c>
      <c r="F135" s="48">
        <v>269.7</v>
      </c>
      <c r="G135" s="65">
        <f t="shared" si="4"/>
        <v>0.57382978723404254</v>
      </c>
      <c r="H135" s="65">
        <f t="shared" si="5"/>
        <v>0.81727272727272726</v>
      </c>
      <c r="I135" s="9"/>
    </row>
    <row r="136" spans="1:9" s="4" customFormat="1" ht="21.75" customHeight="1">
      <c r="A136" s="59"/>
      <c r="B136" s="46" t="s">
        <v>156</v>
      </c>
      <c r="C136" s="52" t="s">
        <v>155</v>
      </c>
      <c r="D136" s="48">
        <v>30</v>
      </c>
      <c r="E136" s="48">
        <v>30</v>
      </c>
      <c r="F136" s="48">
        <v>29.7</v>
      </c>
      <c r="G136" s="65">
        <f t="shared" si="4"/>
        <v>0.99</v>
      </c>
      <c r="H136" s="65">
        <f t="shared" si="5"/>
        <v>0.99</v>
      </c>
      <c r="I136" s="9"/>
    </row>
    <row r="137" spans="1:9" s="4" customFormat="1" ht="37.5" customHeight="1">
      <c r="A137" s="61"/>
      <c r="B137" s="46" t="s">
        <v>142</v>
      </c>
      <c r="C137" s="52" t="s">
        <v>141</v>
      </c>
      <c r="D137" s="48">
        <v>14900</v>
      </c>
      <c r="E137" s="48">
        <v>13056.5</v>
      </c>
      <c r="F137" s="48">
        <v>12617.7</v>
      </c>
      <c r="G137" s="65">
        <f t="shared" si="4"/>
        <v>0.84682550335570472</v>
      </c>
      <c r="H137" s="65">
        <f t="shared" si="5"/>
        <v>0.96639221843526224</v>
      </c>
      <c r="I137" s="9"/>
    </row>
    <row r="138" spans="1:9" s="4" customFormat="1" ht="52.5" hidden="1" customHeight="1">
      <c r="A138" s="59"/>
      <c r="B138" s="25" t="s">
        <v>144</v>
      </c>
      <c r="C138" s="37" t="s">
        <v>143</v>
      </c>
      <c r="D138" s="27">
        <v>0</v>
      </c>
      <c r="E138" s="27">
        <v>0</v>
      </c>
      <c r="F138" s="27"/>
      <c r="G138" s="65" t="e">
        <f t="shared" si="4"/>
        <v>#DIV/0!</v>
      </c>
      <c r="H138" s="65" t="e">
        <f t="shared" si="5"/>
        <v>#DIV/0!</v>
      </c>
      <c r="I138" s="9"/>
    </row>
    <row r="139" spans="1:9" s="4" customFormat="1" ht="18.75" customHeight="1">
      <c r="A139" s="59"/>
      <c r="B139" s="46" t="s">
        <v>146</v>
      </c>
      <c r="C139" s="52" t="s">
        <v>145</v>
      </c>
      <c r="D139" s="48">
        <v>100</v>
      </c>
      <c r="E139" s="48">
        <v>100</v>
      </c>
      <c r="F139" s="48">
        <v>100</v>
      </c>
      <c r="G139" s="65">
        <f t="shared" si="4"/>
        <v>1</v>
      </c>
      <c r="H139" s="65">
        <f t="shared" si="5"/>
        <v>1</v>
      </c>
      <c r="I139" s="9"/>
    </row>
    <row r="140" spans="1:9" s="4" customFormat="1" ht="33.75" customHeight="1">
      <c r="A140" s="59"/>
      <c r="B140" s="46" t="s">
        <v>148</v>
      </c>
      <c r="C140" s="52" t="s">
        <v>147</v>
      </c>
      <c r="D140" s="48">
        <v>5500</v>
      </c>
      <c r="E140" s="48">
        <v>3850</v>
      </c>
      <c r="F140" s="48">
        <v>3118.3</v>
      </c>
      <c r="G140" s="65">
        <f t="shared" si="4"/>
        <v>0.56696363636363645</v>
      </c>
      <c r="H140" s="65">
        <f t="shared" si="5"/>
        <v>0.80994805194805197</v>
      </c>
      <c r="I140" s="9"/>
    </row>
    <row r="141" spans="1:9" s="4" customFormat="1" ht="36" customHeight="1">
      <c r="A141" s="59"/>
      <c r="B141" s="46" t="s">
        <v>209</v>
      </c>
      <c r="C141" s="52" t="s">
        <v>149</v>
      </c>
      <c r="D141" s="48">
        <v>1450</v>
      </c>
      <c r="E141" s="48">
        <v>1450</v>
      </c>
      <c r="F141" s="48">
        <v>797.8</v>
      </c>
      <c r="G141" s="65">
        <f t="shared" si="4"/>
        <v>0.55020689655172406</v>
      </c>
      <c r="H141" s="65">
        <f t="shared" si="5"/>
        <v>0.55020689655172406</v>
      </c>
      <c r="I141" s="9"/>
    </row>
    <row r="142" spans="1:9" s="4" customFormat="1" ht="24" customHeight="1">
      <c r="A142" s="59"/>
      <c r="B142" s="46" t="s">
        <v>151</v>
      </c>
      <c r="C142" s="52" t="s">
        <v>150</v>
      </c>
      <c r="D142" s="48">
        <v>175.1</v>
      </c>
      <c r="E142" s="48">
        <v>125.5</v>
      </c>
      <c r="F142" s="48">
        <v>107.6</v>
      </c>
      <c r="G142" s="65">
        <f t="shared" si="4"/>
        <v>0.61450599657338667</v>
      </c>
      <c r="H142" s="65">
        <f t="shared" si="5"/>
        <v>0.85737051792828678</v>
      </c>
      <c r="I142" s="9"/>
    </row>
    <row r="143" spans="1:9" s="4" customFormat="1" ht="36" customHeight="1">
      <c r="A143" s="59"/>
      <c r="B143" s="46" t="s">
        <v>181</v>
      </c>
      <c r="C143" s="52" t="s">
        <v>180</v>
      </c>
      <c r="D143" s="48">
        <v>86.3</v>
      </c>
      <c r="E143" s="48">
        <v>86.3</v>
      </c>
      <c r="F143" s="48">
        <v>86.3</v>
      </c>
      <c r="G143" s="65">
        <f t="shared" si="4"/>
        <v>1</v>
      </c>
      <c r="H143" s="65">
        <f t="shared" si="5"/>
        <v>1</v>
      </c>
      <c r="I143" s="9"/>
    </row>
    <row r="144" spans="1:9" s="4" customFormat="1" ht="37.5" hidden="1" customHeight="1">
      <c r="A144" s="59"/>
      <c r="B144" s="25" t="s">
        <v>210</v>
      </c>
      <c r="C144" s="37" t="s">
        <v>201</v>
      </c>
      <c r="D144" s="27">
        <v>0</v>
      </c>
      <c r="E144" s="27">
        <v>0</v>
      </c>
      <c r="F144" s="27"/>
      <c r="G144" s="65" t="e">
        <f t="shared" si="4"/>
        <v>#DIV/0!</v>
      </c>
      <c r="H144" s="65" t="e">
        <f t="shared" si="5"/>
        <v>#DIV/0!</v>
      </c>
      <c r="I144" s="9"/>
    </row>
    <row r="145" spans="1:9" s="4" customFormat="1" ht="18.75" customHeight="1">
      <c r="A145" s="59"/>
      <c r="B145" s="46" t="s">
        <v>211</v>
      </c>
      <c r="C145" s="52" t="s">
        <v>202</v>
      </c>
      <c r="D145" s="48">
        <v>900</v>
      </c>
      <c r="E145" s="48">
        <v>900</v>
      </c>
      <c r="F145" s="48">
        <v>452.6</v>
      </c>
      <c r="G145" s="65">
        <f t="shared" si="4"/>
        <v>0.50288888888888894</v>
      </c>
      <c r="H145" s="65">
        <f t="shared" si="5"/>
        <v>0.50288888888888894</v>
      </c>
      <c r="I145" s="9"/>
    </row>
    <row r="146" spans="1:9" s="4" customFormat="1" ht="18.75" customHeight="1">
      <c r="A146" s="59"/>
      <c r="B146" s="46" t="s">
        <v>212</v>
      </c>
      <c r="C146" s="52" t="s">
        <v>203</v>
      </c>
      <c r="D146" s="48">
        <v>100.56699999999999</v>
      </c>
      <c r="E146" s="48">
        <v>100.56699999999999</v>
      </c>
      <c r="F146" s="48">
        <v>100.6</v>
      </c>
      <c r="G146" s="65">
        <f t="shared" si="4"/>
        <v>1.0003281394493224</v>
      </c>
      <c r="H146" s="65">
        <f t="shared" si="5"/>
        <v>1.0003281394493224</v>
      </c>
      <c r="I146" s="9"/>
    </row>
    <row r="147" spans="1:9" s="4" customFormat="1" ht="55.5" hidden="1" customHeight="1">
      <c r="A147" s="59"/>
      <c r="B147" s="25" t="s">
        <v>213</v>
      </c>
      <c r="C147" s="37" t="s">
        <v>204</v>
      </c>
      <c r="D147" s="27">
        <v>0</v>
      </c>
      <c r="E147" s="27">
        <v>0</v>
      </c>
      <c r="F147" s="27"/>
      <c r="G147" s="65" t="e">
        <f t="shared" si="4"/>
        <v>#DIV/0!</v>
      </c>
      <c r="H147" s="65" t="e">
        <f t="shared" si="5"/>
        <v>#DIV/0!</v>
      </c>
      <c r="I147" s="9"/>
    </row>
    <row r="148" spans="1:9" s="4" customFormat="1" ht="51" customHeight="1">
      <c r="A148" s="59"/>
      <c r="B148" s="46" t="s">
        <v>214</v>
      </c>
      <c r="C148" s="52" t="s">
        <v>205</v>
      </c>
      <c r="D148" s="48">
        <v>121</v>
      </c>
      <c r="E148" s="48">
        <v>121</v>
      </c>
      <c r="F148" s="48">
        <v>121</v>
      </c>
      <c r="G148" s="65">
        <f t="shared" si="4"/>
        <v>1</v>
      </c>
      <c r="H148" s="65">
        <f t="shared" si="5"/>
        <v>1</v>
      </c>
      <c r="I148" s="9"/>
    </row>
    <row r="149" spans="1:9" s="4" customFormat="1" ht="33" customHeight="1">
      <c r="A149" s="59"/>
      <c r="B149" s="46" t="s">
        <v>215</v>
      </c>
      <c r="C149" s="53" t="s">
        <v>206</v>
      </c>
      <c r="D149" s="48">
        <v>86.9</v>
      </c>
      <c r="E149" s="48">
        <v>86.9</v>
      </c>
      <c r="F149" s="48">
        <v>86.9</v>
      </c>
      <c r="G149" s="65">
        <f t="shared" si="4"/>
        <v>1</v>
      </c>
      <c r="H149" s="65">
        <f t="shared" si="5"/>
        <v>1</v>
      </c>
      <c r="I149" s="9"/>
    </row>
    <row r="150" spans="1:9" s="4" customFormat="1" ht="39" hidden="1" customHeight="1">
      <c r="A150" s="59"/>
      <c r="B150" s="25" t="s">
        <v>158</v>
      </c>
      <c r="C150" s="38" t="s">
        <v>157</v>
      </c>
      <c r="D150" s="27">
        <v>0</v>
      </c>
      <c r="E150" s="27">
        <v>0</v>
      </c>
      <c r="F150" s="27">
        <v>0</v>
      </c>
      <c r="G150" s="65" t="e">
        <f t="shared" si="4"/>
        <v>#DIV/0!</v>
      </c>
      <c r="H150" s="65" t="e">
        <f t="shared" si="5"/>
        <v>#DIV/0!</v>
      </c>
      <c r="I150" s="9"/>
    </row>
    <row r="151" spans="1:9" s="4" customFormat="1" ht="50.45" customHeight="1">
      <c r="A151" s="59"/>
      <c r="B151" s="21" t="s">
        <v>325</v>
      </c>
      <c r="C151" s="38"/>
      <c r="D151" s="27">
        <f>D152+D153+D154+D155</f>
        <v>1991.9</v>
      </c>
      <c r="E151" s="27">
        <f>E152+E153+E154+E155</f>
        <v>1991.9</v>
      </c>
      <c r="F151" s="27">
        <f>F152+F153+F154+F155</f>
        <v>0</v>
      </c>
      <c r="G151" s="65">
        <f t="shared" si="4"/>
        <v>0</v>
      </c>
      <c r="H151" s="65">
        <f t="shared" si="5"/>
        <v>0</v>
      </c>
      <c r="I151" s="9"/>
    </row>
    <row r="152" spans="1:9" s="4" customFormat="1" ht="52.5" hidden="1" customHeight="1">
      <c r="A152" s="59"/>
      <c r="B152" s="60" t="s">
        <v>285</v>
      </c>
      <c r="C152" s="54" t="s">
        <v>286</v>
      </c>
      <c r="D152" s="48">
        <v>1560.9</v>
      </c>
      <c r="E152" s="48">
        <v>1560.9</v>
      </c>
      <c r="F152" s="48">
        <v>0</v>
      </c>
      <c r="G152" s="65">
        <f t="shared" si="4"/>
        <v>0</v>
      </c>
      <c r="H152" s="65">
        <f t="shared" si="5"/>
        <v>0</v>
      </c>
      <c r="I152" s="9"/>
    </row>
    <row r="153" spans="1:9" s="4" customFormat="1" ht="66" hidden="1" customHeight="1">
      <c r="A153" s="59"/>
      <c r="B153" s="60" t="s">
        <v>270</v>
      </c>
      <c r="C153" s="54" t="s">
        <v>269</v>
      </c>
      <c r="D153" s="48">
        <v>200</v>
      </c>
      <c r="E153" s="48">
        <v>200</v>
      </c>
      <c r="F153" s="48">
        <v>0</v>
      </c>
      <c r="G153" s="65">
        <f t="shared" si="4"/>
        <v>0</v>
      </c>
      <c r="H153" s="65">
        <f t="shared" si="5"/>
        <v>0</v>
      </c>
      <c r="I153" s="9"/>
    </row>
    <row r="154" spans="1:9" s="4" customFormat="1" ht="70.5" hidden="1" customHeight="1">
      <c r="A154" s="59"/>
      <c r="B154" s="60" t="s">
        <v>273</v>
      </c>
      <c r="C154" s="54" t="s">
        <v>271</v>
      </c>
      <c r="D154" s="48">
        <v>151</v>
      </c>
      <c r="E154" s="48">
        <v>151</v>
      </c>
      <c r="F154" s="48">
        <v>0</v>
      </c>
      <c r="G154" s="65">
        <f t="shared" si="4"/>
        <v>0</v>
      </c>
      <c r="H154" s="65">
        <f t="shared" si="5"/>
        <v>0</v>
      </c>
      <c r="I154" s="9"/>
    </row>
    <row r="155" spans="1:9" s="4" customFormat="1" ht="87.75" hidden="1" customHeight="1">
      <c r="A155" s="59"/>
      <c r="B155" s="60" t="s">
        <v>274</v>
      </c>
      <c r="C155" s="54" t="s">
        <v>272</v>
      </c>
      <c r="D155" s="48">
        <v>80</v>
      </c>
      <c r="E155" s="48">
        <v>80</v>
      </c>
      <c r="F155" s="48">
        <v>0</v>
      </c>
      <c r="G155" s="65">
        <f t="shared" si="4"/>
        <v>0</v>
      </c>
      <c r="H155" s="65">
        <f t="shared" si="5"/>
        <v>0</v>
      </c>
      <c r="I155" s="9"/>
    </row>
    <row r="156" spans="1:9" s="4" customFormat="1" ht="68.25" hidden="1" customHeight="1">
      <c r="A156" s="24"/>
      <c r="B156" s="21" t="s">
        <v>110</v>
      </c>
      <c r="C156" s="22" t="s">
        <v>111</v>
      </c>
      <c r="D156" s="14">
        <f>D162+D160</f>
        <v>7511.7999999999993</v>
      </c>
      <c r="E156" s="14">
        <f>E162+E160</f>
        <v>6811.7999999999993</v>
      </c>
      <c r="F156" s="14">
        <f>F162+F160</f>
        <v>6165.4</v>
      </c>
      <c r="G156" s="65">
        <f t="shared" si="4"/>
        <v>0.82076200111824071</v>
      </c>
      <c r="H156" s="65">
        <f t="shared" si="5"/>
        <v>0.90510584573827779</v>
      </c>
      <c r="I156" s="9"/>
    </row>
    <row r="157" spans="1:9" s="4" customFormat="1" ht="75" hidden="1" customHeight="1">
      <c r="A157" s="24"/>
      <c r="B157" s="21" t="s">
        <v>166</v>
      </c>
      <c r="C157" s="26" t="s">
        <v>165</v>
      </c>
      <c r="D157" s="27"/>
      <c r="E157" s="27"/>
      <c r="F157" s="27"/>
      <c r="G157" s="65" t="e">
        <f t="shared" si="4"/>
        <v>#DIV/0!</v>
      </c>
      <c r="H157" s="65" t="e">
        <f t="shared" si="5"/>
        <v>#DIV/0!</v>
      </c>
      <c r="I157" s="9"/>
    </row>
    <row r="158" spans="1:9" s="4" customFormat="1" ht="58.5" hidden="1" customHeight="1">
      <c r="A158" s="24"/>
      <c r="B158" s="21" t="s">
        <v>176</v>
      </c>
      <c r="C158" s="39" t="s">
        <v>164</v>
      </c>
      <c r="D158" s="27"/>
      <c r="E158" s="27"/>
      <c r="F158" s="27"/>
      <c r="G158" s="65" t="e">
        <f t="shared" si="4"/>
        <v>#DIV/0!</v>
      </c>
      <c r="H158" s="65" t="e">
        <f t="shared" si="5"/>
        <v>#DIV/0!</v>
      </c>
      <c r="I158" s="9"/>
    </row>
    <row r="159" spans="1:9" s="4" customFormat="1" ht="57" hidden="1" customHeight="1">
      <c r="A159" s="24"/>
      <c r="B159" s="21" t="s">
        <v>175</v>
      </c>
      <c r="C159" s="39" t="s">
        <v>164</v>
      </c>
      <c r="D159" s="27"/>
      <c r="E159" s="27"/>
      <c r="F159" s="27"/>
      <c r="G159" s="65" t="e">
        <f t="shared" si="4"/>
        <v>#DIV/0!</v>
      </c>
      <c r="H159" s="65" t="e">
        <f t="shared" si="5"/>
        <v>#DIV/0!</v>
      </c>
      <c r="I159" s="9"/>
    </row>
    <row r="160" spans="1:9" s="4" customFormat="1" ht="57" hidden="1" customHeight="1">
      <c r="A160" s="24"/>
      <c r="B160" s="21" t="s">
        <v>277</v>
      </c>
      <c r="C160" s="40">
        <v>8410000000</v>
      </c>
      <c r="D160" s="14">
        <f>D161</f>
        <v>112.8</v>
      </c>
      <c r="E160" s="14">
        <f>E161</f>
        <v>112.8</v>
      </c>
      <c r="F160" s="14">
        <f>F161</f>
        <v>112.8</v>
      </c>
      <c r="G160" s="65">
        <f t="shared" si="4"/>
        <v>1</v>
      </c>
      <c r="H160" s="65">
        <f t="shared" si="5"/>
        <v>1</v>
      </c>
      <c r="I160" s="9"/>
    </row>
    <row r="161" spans="1:9" s="4" customFormat="1" ht="52.9" customHeight="1">
      <c r="A161" s="24"/>
      <c r="B161" s="60" t="s">
        <v>242</v>
      </c>
      <c r="C161" s="55" t="s">
        <v>278</v>
      </c>
      <c r="D161" s="48">
        <v>112.8</v>
      </c>
      <c r="E161" s="48">
        <v>112.8</v>
      </c>
      <c r="F161" s="48">
        <v>112.8</v>
      </c>
      <c r="G161" s="65">
        <f t="shared" si="4"/>
        <v>1</v>
      </c>
      <c r="H161" s="65">
        <f t="shared" si="5"/>
        <v>1</v>
      </c>
      <c r="I161" s="9"/>
    </row>
    <row r="162" spans="1:9" s="2" customFormat="1" ht="34.5" customHeight="1">
      <c r="A162" s="59"/>
      <c r="B162" s="21" t="s">
        <v>179</v>
      </c>
      <c r="C162" s="40">
        <v>8420000000</v>
      </c>
      <c r="D162" s="14">
        <f>D163+D170+D171+D166+D172</f>
        <v>7398.9999999999991</v>
      </c>
      <c r="E162" s="14">
        <f>E163+E170+E171+E166+E172</f>
        <v>6698.9999999999991</v>
      </c>
      <c r="F162" s="14">
        <f>F163+F170+F171+F166+F172</f>
        <v>6052.5999999999995</v>
      </c>
      <c r="G162" s="65">
        <f t="shared" si="4"/>
        <v>0.81802946344100558</v>
      </c>
      <c r="H162" s="65">
        <f t="shared" si="5"/>
        <v>0.903507986266607</v>
      </c>
      <c r="I162" s="10"/>
    </row>
    <row r="163" spans="1:9" s="2" customFormat="1" ht="51.75" hidden="1" customHeight="1">
      <c r="A163" s="59"/>
      <c r="B163" s="21" t="s">
        <v>216</v>
      </c>
      <c r="C163" s="40" t="s">
        <v>172</v>
      </c>
      <c r="D163" s="14">
        <f>SUM(D164:D165)</f>
        <v>5935.0999999999995</v>
      </c>
      <c r="E163" s="14">
        <f>SUM(E164:E165)</f>
        <v>5935.0999999999995</v>
      </c>
      <c r="F163" s="14">
        <f>SUM(F164:F165)</f>
        <v>5935.0999999999995</v>
      </c>
      <c r="G163" s="65">
        <f t="shared" si="4"/>
        <v>1</v>
      </c>
      <c r="H163" s="65">
        <f t="shared" si="5"/>
        <v>1</v>
      </c>
      <c r="I163" s="10"/>
    </row>
    <row r="164" spans="1:9" s="2" customFormat="1" ht="39" hidden="1" customHeight="1">
      <c r="A164" s="59"/>
      <c r="B164" s="60" t="s">
        <v>258</v>
      </c>
      <c r="C164" s="66" t="s">
        <v>172</v>
      </c>
      <c r="D164" s="45">
        <v>5816.4</v>
      </c>
      <c r="E164" s="45">
        <v>5816.4</v>
      </c>
      <c r="F164" s="45">
        <v>5816.4</v>
      </c>
      <c r="G164" s="65">
        <f t="shared" si="4"/>
        <v>1</v>
      </c>
      <c r="H164" s="65">
        <f t="shared" si="5"/>
        <v>1</v>
      </c>
      <c r="I164" s="10"/>
    </row>
    <row r="165" spans="1:9" s="2" customFormat="1" ht="38.25" hidden="1" customHeight="1">
      <c r="A165" s="59"/>
      <c r="B165" s="60" t="s">
        <v>259</v>
      </c>
      <c r="C165" s="66" t="s">
        <v>172</v>
      </c>
      <c r="D165" s="45">
        <v>118.7</v>
      </c>
      <c r="E165" s="45">
        <v>118.7</v>
      </c>
      <c r="F165" s="45">
        <v>118.7</v>
      </c>
      <c r="G165" s="65">
        <f t="shared" si="4"/>
        <v>1</v>
      </c>
      <c r="H165" s="65">
        <f t="shared" si="5"/>
        <v>1</v>
      </c>
      <c r="I165" s="10"/>
    </row>
    <row r="166" spans="1:9" s="2" customFormat="1" ht="67.5" hidden="1" customHeight="1">
      <c r="A166" s="59"/>
      <c r="B166" s="60" t="s">
        <v>242</v>
      </c>
      <c r="C166" s="66" t="s">
        <v>260</v>
      </c>
      <c r="D166" s="45">
        <v>463.9</v>
      </c>
      <c r="E166" s="45">
        <v>463.9</v>
      </c>
      <c r="F166" s="45">
        <v>117.5</v>
      </c>
      <c r="G166" s="65">
        <f t="shared" si="4"/>
        <v>0.25328734641086442</v>
      </c>
      <c r="H166" s="65">
        <f t="shared" si="5"/>
        <v>0.25328734641086442</v>
      </c>
      <c r="I166" s="10"/>
    </row>
    <row r="167" spans="1:9" s="2" customFormat="1" ht="21.75" hidden="1" customHeight="1">
      <c r="A167" s="59"/>
      <c r="B167" s="21" t="s">
        <v>261</v>
      </c>
      <c r="C167" s="40">
        <v>8900700000</v>
      </c>
      <c r="D167" s="14">
        <f>SUM(D168:D169)</f>
        <v>0</v>
      </c>
      <c r="E167" s="14">
        <f>SUM(E168:E169)</f>
        <v>0</v>
      </c>
      <c r="F167" s="14">
        <f>SUM(F168:F169)</f>
        <v>0</v>
      </c>
      <c r="G167" s="65" t="e">
        <f t="shared" si="4"/>
        <v>#DIV/0!</v>
      </c>
      <c r="H167" s="65" t="e">
        <f t="shared" si="5"/>
        <v>#DIV/0!</v>
      </c>
      <c r="I167" s="10"/>
    </row>
    <row r="168" spans="1:9" s="2" customFormat="1" ht="31.5" hidden="1" customHeight="1">
      <c r="A168" s="59"/>
      <c r="B168" s="21" t="s">
        <v>263</v>
      </c>
      <c r="C168" s="40" t="s">
        <v>262</v>
      </c>
      <c r="D168" s="14">
        <v>0</v>
      </c>
      <c r="E168" s="14">
        <v>0</v>
      </c>
      <c r="F168" s="14">
        <v>0</v>
      </c>
      <c r="G168" s="65" t="e">
        <f t="shared" si="4"/>
        <v>#DIV/0!</v>
      </c>
      <c r="H168" s="65" t="e">
        <f t="shared" si="5"/>
        <v>#DIV/0!</v>
      </c>
      <c r="I168" s="10"/>
    </row>
    <row r="169" spans="1:9" s="2" customFormat="1" ht="27.75" hidden="1" customHeight="1">
      <c r="A169" s="59"/>
      <c r="B169" s="21" t="s">
        <v>264</v>
      </c>
      <c r="C169" s="40" t="s">
        <v>262</v>
      </c>
      <c r="D169" s="14">
        <v>0</v>
      </c>
      <c r="E169" s="14">
        <v>0</v>
      </c>
      <c r="F169" s="14">
        <v>0</v>
      </c>
      <c r="G169" s="65" t="e">
        <f t="shared" si="4"/>
        <v>#DIV/0!</v>
      </c>
      <c r="H169" s="65" t="e">
        <f t="shared" si="5"/>
        <v>#DIV/0!</v>
      </c>
      <c r="I169" s="10"/>
    </row>
    <row r="170" spans="1:9" s="2" customFormat="1" ht="30" hidden="1" customHeight="1">
      <c r="A170" s="59"/>
      <c r="B170" s="21" t="s">
        <v>177</v>
      </c>
      <c r="C170" s="40" t="s">
        <v>173</v>
      </c>
      <c r="D170" s="14"/>
      <c r="E170" s="14"/>
      <c r="F170" s="14"/>
      <c r="G170" s="65" t="e">
        <f t="shared" si="4"/>
        <v>#DIV/0!</v>
      </c>
      <c r="H170" s="65" t="e">
        <f t="shared" si="5"/>
        <v>#DIV/0!</v>
      </c>
      <c r="I170" s="10"/>
    </row>
    <row r="171" spans="1:9" s="2" customFormat="1" ht="35.25" hidden="1" customHeight="1">
      <c r="A171" s="59"/>
      <c r="B171" s="21" t="s">
        <v>178</v>
      </c>
      <c r="C171" s="40" t="s">
        <v>174</v>
      </c>
      <c r="D171" s="14"/>
      <c r="E171" s="14"/>
      <c r="F171" s="14"/>
      <c r="G171" s="65" t="e">
        <f t="shared" si="4"/>
        <v>#DIV/0!</v>
      </c>
      <c r="H171" s="65" t="e">
        <f t="shared" si="5"/>
        <v>#DIV/0!</v>
      </c>
      <c r="I171" s="10"/>
    </row>
    <row r="172" spans="1:9" s="70" customFormat="1" ht="35.25" hidden="1" customHeight="1">
      <c r="A172" s="67"/>
      <c r="B172" s="42" t="s">
        <v>305</v>
      </c>
      <c r="C172" s="68" t="s">
        <v>306</v>
      </c>
      <c r="D172" s="43">
        <v>1000</v>
      </c>
      <c r="E172" s="43">
        <v>300</v>
      </c>
      <c r="F172" s="43">
        <v>0</v>
      </c>
      <c r="G172" s="71">
        <f t="shared" ref="G172:G190" si="6">F172/D172</f>
        <v>0</v>
      </c>
      <c r="H172" s="71">
        <f t="shared" ref="H172:H190" si="7">F172/E172</f>
        <v>0</v>
      </c>
      <c r="I172" s="69"/>
    </row>
    <row r="173" spans="1:9" s="2" customFormat="1" ht="35.25" customHeight="1">
      <c r="A173" s="59"/>
      <c r="B173" s="21" t="s">
        <v>298</v>
      </c>
      <c r="C173" s="40" t="s">
        <v>299</v>
      </c>
      <c r="D173" s="14">
        <f>D174+D175</f>
        <v>20500</v>
      </c>
      <c r="E173" s="14">
        <f>E174+E175</f>
        <v>6150</v>
      </c>
      <c r="F173" s="14">
        <f>F174+F175</f>
        <v>1212.5</v>
      </c>
      <c r="G173" s="65">
        <f t="shared" si="6"/>
        <v>5.9146341463414631E-2</v>
      </c>
      <c r="H173" s="65">
        <f t="shared" si="7"/>
        <v>0.19715447154471544</v>
      </c>
      <c r="I173" s="10"/>
    </row>
    <row r="174" spans="1:9" s="4" customFormat="1" ht="35.25" hidden="1" customHeight="1">
      <c r="A174" s="24"/>
      <c r="B174" s="46" t="s">
        <v>300</v>
      </c>
      <c r="C174" s="55" t="s">
        <v>301</v>
      </c>
      <c r="D174" s="48">
        <v>20000</v>
      </c>
      <c r="E174" s="48">
        <v>6000</v>
      </c>
      <c r="F174" s="48">
        <v>1212.5</v>
      </c>
      <c r="G174" s="65">
        <f t="shared" si="6"/>
        <v>6.0624999999999998E-2</v>
      </c>
      <c r="H174" s="65">
        <f t="shared" si="7"/>
        <v>0.20208333333333334</v>
      </c>
      <c r="I174" s="9"/>
    </row>
    <row r="175" spans="1:9" s="4" customFormat="1" ht="35.25" hidden="1" customHeight="1">
      <c r="A175" s="24"/>
      <c r="B175" s="46" t="s">
        <v>302</v>
      </c>
      <c r="C175" s="55" t="s">
        <v>303</v>
      </c>
      <c r="D175" s="48">
        <v>500</v>
      </c>
      <c r="E175" s="48">
        <v>150</v>
      </c>
      <c r="F175" s="48">
        <v>0</v>
      </c>
      <c r="G175" s="65">
        <f t="shared" si="6"/>
        <v>0</v>
      </c>
      <c r="H175" s="65">
        <f t="shared" si="7"/>
        <v>0</v>
      </c>
      <c r="I175" s="9"/>
    </row>
    <row r="176" spans="1:9" s="2" customFormat="1" ht="20.25" customHeight="1">
      <c r="A176" s="59">
        <v>1000</v>
      </c>
      <c r="B176" s="21" t="s">
        <v>17</v>
      </c>
      <c r="C176" s="22"/>
      <c r="D176" s="14">
        <f>D177+D178</f>
        <v>300</v>
      </c>
      <c r="E176" s="14">
        <f>E177+E178</f>
        <v>294.39999999999998</v>
      </c>
      <c r="F176" s="14">
        <f>F177+F178</f>
        <v>190.4</v>
      </c>
      <c r="G176" s="65">
        <f t="shared" si="6"/>
        <v>0.63466666666666671</v>
      </c>
      <c r="H176" s="65">
        <f t="shared" si="7"/>
        <v>0.64673913043478271</v>
      </c>
      <c r="I176" s="10"/>
    </row>
    <row r="177" spans="1:9" s="2" customFormat="1" ht="24.75" customHeight="1">
      <c r="A177" s="59">
        <v>1001</v>
      </c>
      <c r="B177" s="60" t="s">
        <v>72</v>
      </c>
      <c r="C177" s="44" t="s">
        <v>18</v>
      </c>
      <c r="D177" s="45">
        <v>250</v>
      </c>
      <c r="E177" s="45">
        <v>245.2</v>
      </c>
      <c r="F177" s="45">
        <v>156.30000000000001</v>
      </c>
      <c r="G177" s="65">
        <f t="shared" si="6"/>
        <v>0.62520000000000009</v>
      </c>
      <c r="H177" s="65">
        <f t="shared" si="7"/>
        <v>0.63743882544861341</v>
      </c>
      <c r="I177" s="10"/>
    </row>
    <row r="178" spans="1:9" s="2" customFormat="1" ht="24" customHeight="1">
      <c r="A178" s="59" t="s">
        <v>19</v>
      </c>
      <c r="B178" s="21" t="s">
        <v>119</v>
      </c>
      <c r="C178" s="22" t="s">
        <v>19</v>
      </c>
      <c r="D178" s="14">
        <v>50</v>
      </c>
      <c r="E178" s="14">
        <v>49.2</v>
      </c>
      <c r="F178" s="14">
        <v>34.1</v>
      </c>
      <c r="G178" s="65">
        <f t="shared" si="6"/>
        <v>0.68200000000000005</v>
      </c>
      <c r="H178" s="65">
        <f t="shared" si="7"/>
        <v>0.69308943089430897</v>
      </c>
      <c r="I178" s="10"/>
    </row>
    <row r="179" spans="1:9" s="2" customFormat="1" ht="20.25" customHeight="1">
      <c r="A179" s="59" t="s">
        <v>20</v>
      </c>
      <c r="B179" s="21" t="s">
        <v>53</v>
      </c>
      <c r="C179" s="22"/>
      <c r="D179" s="14">
        <f>D180</f>
        <v>34289.5</v>
      </c>
      <c r="E179" s="14">
        <f>E180</f>
        <v>28405.599999999999</v>
      </c>
      <c r="F179" s="14">
        <f>F180</f>
        <v>25237.599999999999</v>
      </c>
      <c r="G179" s="65">
        <f t="shared" si="6"/>
        <v>0.73601539829977103</v>
      </c>
      <c r="H179" s="65">
        <f t="shared" si="7"/>
        <v>0.88847269552482611</v>
      </c>
      <c r="I179" s="10"/>
    </row>
    <row r="180" spans="1:9" s="2" customFormat="1" ht="21.6" customHeight="1">
      <c r="A180" s="59" t="s">
        <v>21</v>
      </c>
      <c r="B180" s="60" t="s">
        <v>321</v>
      </c>
      <c r="C180" s="44" t="s">
        <v>21</v>
      </c>
      <c r="D180" s="45">
        <v>34289.5</v>
      </c>
      <c r="E180" s="45">
        <v>28405.599999999999</v>
      </c>
      <c r="F180" s="45">
        <v>25237.599999999999</v>
      </c>
      <c r="G180" s="65">
        <f t="shared" si="6"/>
        <v>0.73601539829977103</v>
      </c>
      <c r="H180" s="65">
        <f t="shared" si="7"/>
        <v>0.88847269552482611</v>
      </c>
      <c r="I180" s="10"/>
    </row>
    <row r="181" spans="1:9" s="2" customFormat="1" ht="29.25" hidden="1" customHeight="1">
      <c r="A181" s="59"/>
      <c r="B181" s="25" t="s">
        <v>183</v>
      </c>
      <c r="C181" s="26" t="s">
        <v>184</v>
      </c>
      <c r="D181" s="27">
        <v>0</v>
      </c>
      <c r="E181" s="27">
        <v>0</v>
      </c>
      <c r="F181" s="27">
        <v>0</v>
      </c>
      <c r="G181" s="65" t="e">
        <f t="shared" si="6"/>
        <v>#DIV/0!</v>
      </c>
      <c r="H181" s="65" t="e">
        <f t="shared" si="7"/>
        <v>#DIV/0!</v>
      </c>
      <c r="I181" s="10"/>
    </row>
    <row r="182" spans="1:9" s="2" customFormat="1" ht="29.25" hidden="1" customHeight="1">
      <c r="A182" s="59"/>
      <c r="B182" s="25"/>
      <c r="C182" s="26"/>
      <c r="D182" s="27"/>
      <c r="E182" s="27"/>
      <c r="F182" s="27"/>
      <c r="G182" s="65" t="e">
        <f t="shared" si="6"/>
        <v>#DIV/0!</v>
      </c>
      <c r="H182" s="65" t="e">
        <f t="shared" si="7"/>
        <v>#DIV/0!</v>
      </c>
      <c r="I182" s="10"/>
    </row>
    <row r="183" spans="1:9" s="2" customFormat="1" ht="29.25" hidden="1" customHeight="1">
      <c r="A183" s="59"/>
      <c r="B183" s="25"/>
      <c r="C183" s="26"/>
      <c r="D183" s="27"/>
      <c r="E183" s="27"/>
      <c r="F183" s="27"/>
      <c r="G183" s="65" t="e">
        <f t="shared" si="6"/>
        <v>#DIV/0!</v>
      </c>
      <c r="H183" s="65" t="e">
        <f t="shared" si="7"/>
        <v>#DIV/0!</v>
      </c>
      <c r="I183" s="10"/>
    </row>
    <row r="184" spans="1:9" s="2" customFormat="1" ht="20.25" customHeight="1">
      <c r="A184" s="59" t="s">
        <v>54</v>
      </c>
      <c r="B184" s="21" t="s">
        <v>55</v>
      </c>
      <c r="C184" s="22"/>
      <c r="D184" s="14">
        <f>D185</f>
        <v>70</v>
      </c>
      <c r="E184" s="14">
        <f>E185</f>
        <v>70</v>
      </c>
      <c r="F184" s="14">
        <f>F185</f>
        <v>53.9</v>
      </c>
      <c r="G184" s="65">
        <f t="shared" si="6"/>
        <v>0.77</v>
      </c>
      <c r="H184" s="65">
        <f t="shared" si="7"/>
        <v>0.77</v>
      </c>
      <c r="I184" s="10"/>
    </row>
    <row r="185" spans="1:9" s="2" customFormat="1" ht="18.75" customHeight="1">
      <c r="A185" s="59" t="s">
        <v>56</v>
      </c>
      <c r="B185" s="60" t="s">
        <v>57</v>
      </c>
      <c r="C185" s="44" t="s">
        <v>56</v>
      </c>
      <c r="D185" s="45">
        <v>70</v>
      </c>
      <c r="E185" s="45">
        <v>70</v>
      </c>
      <c r="F185" s="45">
        <v>53.9</v>
      </c>
      <c r="G185" s="65">
        <f t="shared" si="6"/>
        <v>0.77</v>
      </c>
      <c r="H185" s="65">
        <f t="shared" si="7"/>
        <v>0.77</v>
      </c>
      <c r="I185" s="10"/>
    </row>
    <row r="186" spans="1:9" s="2" customFormat="1" ht="81" hidden="1" customHeight="1">
      <c r="A186" s="59"/>
      <c r="B186" s="21" t="s">
        <v>44</v>
      </c>
      <c r="C186" s="22"/>
      <c r="D186" s="14">
        <f>D187+D188+D189</f>
        <v>0</v>
      </c>
      <c r="E186" s="14">
        <f>E187+E188+E189</f>
        <v>0</v>
      </c>
      <c r="F186" s="14">
        <f>F187+F188+F189</f>
        <v>0</v>
      </c>
      <c r="G186" s="65" t="e">
        <f t="shared" si="6"/>
        <v>#DIV/0!</v>
      </c>
      <c r="H186" s="65" t="e">
        <f t="shared" si="7"/>
        <v>#DIV/0!</v>
      </c>
      <c r="I186" s="10"/>
    </row>
    <row r="187" spans="1:9" s="4" customFormat="1" ht="84" hidden="1" customHeight="1">
      <c r="A187" s="24"/>
      <c r="B187" s="25" t="s">
        <v>45</v>
      </c>
      <c r="C187" s="26" t="s">
        <v>68</v>
      </c>
      <c r="D187" s="27">
        <v>0</v>
      </c>
      <c r="E187" s="27">
        <v>0</v>
      </c>
      <c r="F187" s="27">
        <v>0</v>
      </c>
      <c r="G187" s="65" t="e">
        <f t="shared" si="6"/>
        <v>#DIV/0!</v>
      </c>
      <c r="H187" s="65" t="e">
        <f t="shared" si="7"/>
        <v>#DIV/0!</v>
      </c>
      <c r="I187" s="9"/>
    </row>
    <row r="188" spans="1:9" s="4" customFormat="1" ht="61.5" hidden="1" customHeight="1">
      <c r="A188" s="24"/>
      <c r="B188" s="33" t="s">
        <v>0</v>
      </c>
      <c r="C188" s="26" t="s">
        <v>62</v>
      </c>
      <c r="D188" s="27">
        <v>0</v>
      </c>
      <c r="E188" s="27">
        <v>0</v>
      </c>
      <c r="F188" s="27">
        <v>0</v>
      </c>
      <c r="G188" s="65" t="e">
        <f t="shared" si="6"/>
        <v>#DIV/0!</v>
      </c>
      <c r="H188" s="65" t="e">
        <f t="shared" si="7"/>
        <v>#DIV/0!</v>
      </c>
      <c r="I188" s="9"/>
    </row>
    <row r="189" spans="1:9" s="4" customFormat="1" ht="59.25" hidden="1" customHeight="1">
      <c r="A189" s="24"/>
      <c r="B189" s="33" t="s">
        <v>1</v>
      </c>
      <c r="C189" s="26" t="s">
        <v>63</v>
      </c>
      <c r="D189" s="27">
        <v>0</v>
      </c>
      <c r="E189" s="27">
        <v>0</v>
      </c>
      <c r="F189" s="27">
        <v>0</v>
      </c>
      <c r="G189" s="65" t="e">
        <f t="shared" si="6"/>
        <v>#DIV/0!</v>
      </c>
      <c r="H189" s="65" t="e">
        <f t="shared" si="7"/>
        <v>#DIV/0!</v>
      </c>
      <c r="I189" s="9"/>
    </row>
    <row r="190" spans="1:9" s="2" customFormat="1" ht="27" customHeight="1">
      <c r="A190" s="59"/>
      <c r="B190" s="21" t="s">
        <v>22</v>
      </c>
      <c r="C190" s="22"/>
      <c r="D190" s="14">
        <f>D42+D57+D79+D108+D176+D184+D186+D179</f>
        <v>166913.16699999999</v>
      </c>
      <c r="E190" s="14">
        <f>E42+E57+E79+E108+E176+E184+E186+E179</f>
        <v>107700.16699999999</v>
      </c>
      <c r="F190" s="14">
        <f>F42+F57+F79+F108+F176+F184+F186+F179</f>
        <v>84324.4</v>
      </c>
      <c r="G190" s="65">
        <f t="shared" si="6"/>
        <v>0.50519920935895968</v>
      </c>
      <c r="H190" s="65">
        <f t="shared" si="7"/>
        <v>0.78295514620696927</v>
      </c>
      <c r="I190" s="10"/>
    </row>
    <row r="191" spans="1:9" ht="18.75">
      <c r="A191" s="41"/>
      <c r="B191" s="21" t="s">
        <v>33</v>
      </c>
      <c r="C191" s="22"/>
      <c r="D191" s="28">
        <f>D186</f>
        <v>0</v>
      </c>
      <c r="E191" s="28">
        <f>E186</f>
        <v>0</v>
      </c>
      <c r="F191" s="28">
        <f>F186</f>
        <v>0</v>
      </c>
      <c r="G191" s="65">
        <v>0</v>
      </c>
      <c r="H191" s="65">
        <v>0</v>
      </c>
    </row>
    <row r="193" spans="2:6" hidden="1"/>
    <row r="194" spans="2:6">
      <c r="B194" s="17" t="s">
        <v>101</v>
      </c>
      <c r="C194" s="18"/>
      <c r="F194" s="12">
        <v>4465.67</v>
      </c>
    </row>
    <row r="195" spans="2:6" ht="13.5" customHeight="1">
      <c r="B195" s="17"/>
      <c r="C195" s="18"/>
    </row>
    <row r="196" spans="2:6" hidden="1">
      <c r="B196" s="17" t="s">
        <v>34</v>
      </c>
      <c r="C196" s="18"/>
    </row>
    <row r="197" spans="2:6" hidden="1">
      <c r="B197" s="17" t="s">
        <v>35</v>
      </c>
      <c r="C197" s="18"/>
    </row>
    <row r="198" spans="2:6" hidden="1">
      <c r="B198" s="17"/>
      <c r="C198" s="18"/>
    </row>
    <row r="199" spans="2:6" hidden="1">
      <c r="B199" s="17" t="s">
        <v>36</v>
      </c>
      <c r="C199" s="18"/>
    </row>
    <row r="200" spans="2:6" hidden="1">
      <c r="B200" s="17" t="s">
        <v>37</v>
      </c>
      <c r="C200" s="18"/>
    </row>
    <row r="201" spans="2:6" hidden="1">
      <c r="B201" s="17"/>
      <c r="C201" s="18"/>
    </row>
    <row r="202" spans="2:6" hidden="1">
      <c r="B202" s="17" t="s">
        <v>38</v>
      </c>
      <c r="C202" s="18"/>
    </row>
    <row r="203" spans="2:6" hidden="1">
      <c r="B203" s="17" t="s">
        <v>39</v>
      </c>
      <c r="C203" s="18"/>
    </row>
    <row r="204" spans="2:6" hidden="1">
      <c r="B204" s="17"/>
      <c r="C204" s="18"/>
    </row>
    <row r="205" spans="2:6" hidden="1">
      <c r="B205" s="17" t="s">
        <v>40</v>
      </c>
      <c r="C205" s="18"/>
    </row>
    <row r="206" spans="2:6" hidden="1">
      <c r="B206" s="17" t="s">
        <v>41</v>
      </c>
      <c r="C206" s="18"/>
    </row>
    <row r="207" spans="2:6" hidden="1">
      <c r="B207" s="17"/>
      <c r="C207" s="18"/>
    </row>
    <row r="208" spans="2:6" hidden="1">
      <c r="B208" s="17"/>
      <c r="C208" s="18"/>
    </row>
    <row r="209" spans="2:8">
      <c r="B209" s="17" t="s">
        <v>42</v>
      </c>
      <c r="C209" s="18"/>
      <c r="E209" s="12"/>
      <c r="F209" s="12">
        <f>F194+F37-F190</f>
        <v>1781.4700000000012</v>
      </c>
      <c r="H209" s="12"/>
    </row>
    <row r="210" spans="2:8" hidden="1"/>
    <row r="211" spans="2:8" ht="10.5" customHeight="1"/>
    <row r="212" spans="2:8" ht="18" customHeight="1">
      <c r="B212" s="73" t="s">
        <v>327</v>
      </c>
      <c r="C212" s="74"/>
      <c r="D212" s="74"/>
      <c r="E212" s="74"/>
      <c r="F212" s="74"/>
      <c r="G212" s="74"/>
      <c r="H212" s="74"/>
    </row>
    <row r="213" spans="2:8" ht="18" customHeight="1">
      <c r="B213" s="74"/>
      <c r="C213" s="74"/>
      <c r="D213" s="74"/>
      <c r="E213" s="74"/>
      <c r="F213" s="74"/>
      <c r="G213" s="74"/>
      <c r="H213" s="74"/>
    </row>
  </sheetData>
  <mergeCells count="19">
    <mergeCell ref="D40:D41"/>
    <mergeCell ref="D1:H1"/>
    <mergeCell ref="H40:H41"/>
    <mergeCell ref="E40:E41"/>
    <mergeCell ref="C40:C41"/>
    <mergeCell ref="A2:H2"/>
    <mergeCell ref="G3:G4"/>
    <mergeCell ref="G40:G41"/>
    <mergeCell ref="A39:H39"/>
    <mergeCell ref="A40:A41"/>
    <mergeCell ref="B212:H213"/>
    <mergeCell ref="F40:F41"/>
    <mergeCell ref="H3:H4"/>
    <mergeCell ref="B3:B4"/>
    <mergeCell ref="D3:D4"/>
    <mergeCell ref="E3:E4"/>
    <mergeCell ref="F3:F4"/>
    <mergeCell ref="C3:C4"/>
    <mergeCell ref="B40:B41"/>
  </mergeCells>
  <phoneticPr fontId="0" type="noConversion"/>
  <pageMargins left="0.22" right="0.39370078740157483" top="0.39370078740157483" bottom="0.39370078740157483" header="0" footer="0"/>
  <pageSetup paperSize="9" scale="64" fitToHeight="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МО г.Ртищево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2021-10-22T06:57:54Z</cp:lastPrinted>
  <dcterms:created xsi:type="dcterms:W3CDTF">1996-10-08T23:32:33Z</dcterms:created>
  <dcterms:modified xsi:type="dcterms:W3CDTF">2021-10-22T06:58:36Z</dcterms:modified>
</cp:coreProperties>
</file>