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исполн.бюджета" sheetId="1" r:id="rId1"/>
  </sheets>
  <calcPr calcId="124519"/>
</workbook>
</file>

<file path=xl/calcChain.xml><?xml version="1.0" encoding="utf-8"?>
<calcChain xmlns="http://schemas.openxmlformats.org/spreadsheetml/2006/main">
  <c r="I26" i="1"/>
  <c r="I27"/>
  <c r="I28"/>
  <c r="I29"/>
  <c r="I31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H26"/>
  <c r="H27"/>
  <c r="H28"/>
  <c r="H29"/>
  <c r="H30"/>
  <c r="H31"/>
  <c r="H32"/>
  <c r="H33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I10"/>
  <c r="I11"/>
  <c r="I12"/>
  <c r="I13"/>
  <c r="I14"/>
  <c r="I15"/>
  <c r="I16"/>
  <c r="I17"/>
  <c r="I18"/>
  <c r="I19"/>
  <c r="I20"/>
  <c r="I21"/>
  <c r="I22"/>
  <c r="H10"/>
  <c r="H11"/>
  <c r="H12"/>
  <c r="H13"/>
  <c r="H14"/>
  <c r="H15"/>
  <c r="H17"/>
  <c r="H18"/>
  <c r="H19"/>
  <c r="H20"/>
  <c r="H21"/>
  <c r="H22"/>
  <c r="D62"/>
  <c r="C72"/>
  <c r="C64"/>
  <c r="C62"/>
  <c r="C60"/>
  <c r="C57"/>
  <c r="C53"/>
  <c r="C50"/>
  <c r="C43"/>
  <c r="C40"/>
  <c r="C34"/>
  <c r="C32"/>
  <c r="C25"/>
  <c r="C20"/>
  <c r="C9"/>
  <c r="D72"/>
  <c r="E72"/>
  <c r="F72"/>
  <c r="G72"/>
  <c r="G64"/>
  <c r="G62"/>
  <c r="G60"/>
  <c r="G57"/>
  <c r="G53"/>
  <c r="G50"/>
  <c r="G43"/>
  <c r="G40"/>
  <c r="G34"/>
  <c r="G32"/>
  <c r="G25"/>
  <c r="I34" l="1"/>
  <c r="I25"/>
  <c r="C23"/>
  <c r="C66"/>
  <c r="G66"/>
  <c r="G20"/>
  <c r="G9"/>
  <c r="I9" s="1"/>
  <c r="E9"/>
  <c r="I66" l="1"/>
  <c r="C67"/>
  <c r="G23"/>
  <c r="F28"/>
  <c r="I23" l="1"/>
  <c r="H23"/>
  <c r="G67"/>
  <c r="F35"/>
  <c r="F36"/>
  <c r="F37"/>
  <c r="F38"/>
  <c r="E34"/>
  <c r="D34"/>
  <c r="H34" s="1"/>
  <c r="F47"/>
  <c r="E57"/>
  <c r="D57"/>
  <c r="F58"/>
  <c r="F59"/>
  <c r="F26"/>
  <c r="F27"/>
  <c r="F29"/>
  <c r="F30"/>
  <c r="F31"/>
  <c r="F33"/>
  <c r="F39"/>
  <c r="F41"/>
  <c r="F42"/>
  <c r="F44"/>
  <c r="F45"/>
  <c r="F46"/>
  <c r="F48"/>
  <c r="F49"/>
  <c r="F51"/>
  <c r="F52"/>
  <c r="F54"/>
  <c r="F55"/>
  <c r="F56"/>
  <c r="F61"/>
  <c r="F63"/>
  <c r="F65"/>
  <c r="E32"/>
  <c r="D32"/>
  <c r="F34" l="1"/>
  <c r="F57"/>
  <c r="F32"/>
  <c r="E64" l="1"/>
  <c r="D64"/>
  <c r="E60"/>
  <c r="D60"/>
  <c r="F64" l="1"/>
  <c r="F60"/>
  <c r="D20"/>
  <c r="E25"/>
  <c r="D25"/>
  <c r="H25" s="1"/>
  <c r="F21" l="1"/>
  <c r="D9" l="1"/>
  <c r="H9" s="1"/>
  <c r="E62"/>
  <c r="E53"/>
  <c r="D53"/>
  <c r="E50"/>
  <c r="D50"/>
  <c r="E43"/>
  <c r="D43"/>
  <c r="E40"/>
  <c r="D40"/>
  <c r="E20"/>
  <c r="D66" l="1"/>
  <c r="H66" s="1"/>
  <c r="F43"/>
  <c r="F50"/>
  <c r="F53"/>
  <c r="F62"/>
  <c r="E66"/>
  <c r="F40"/>
  <c r="F20"/>
  <c r="F25"/>
  <c r="E23"/>
  <c r="D23"/>
  <c r="E67" l="1"/>
  <c r="F66"/>
  <c r="F23"/>
  <c r="D67"/>
  <c r="F9"/>
</calcChain>
</file>

<file path=xl/sharedStrings.xml><?xml version="1.0" encoding="utf-8"?>
<sst xmlns="http://schemas.openxmlformats.org/spreadsheetml/2006/main" count="150" uniqueCount="134">
  <si>
    <t xml:space="preserve">Сведения </t>
  </si>
  <si>
    <t>Код</t>
  </si>
  <si>
    <t>Наименования показателя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</si>
  <si>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</si>
  <si>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</si>
  <si>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</si>
  <si>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</si>
  <si>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</si>
  <si>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</si>
  <si>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</si>
  <si>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</si>
  <si>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</si>
  <si>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</si>
  <si>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</si>
  <si>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Всего:</t>
  </si>
  <si>
    <t>Расходы</t>
  </si>
  <si>
    <t>Общегосударственные вопросы</t>
  </si>
  <si>
    <t>Национальная экономика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</si>
  <si>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</si>
  <si>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</si>
  <si>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</si>
  <si>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</si>
  <si>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</si>
  <si>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</si>
  <si>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Результат исполнения бюджета (дефицит “-”, профицит “+”)</t>
  </si>
  <si>
    <t>Источники финансирования дефицита бюджета</t>
  </si>
  <si>
    <t>(отчетный период)</t>
  </si>
  <si>
    <t>0100</t>
  </si>
  <si>
    <t>0104</t>
  </si>
  <si>
    <t>0106</t>
  </si>
  <si>
    <t>0113</t>
  </si>
  <si>
    <t>Другие общегосударственные вопросы</t>
  </si>
  <si>
    <t>0400</t>
  </si>
  <si>
    <t>0409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</si>
  <si>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</si>
  <si>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</si>
  <si>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</si>
  <si>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</si>
  <si>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</si>
  <si>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</si>
  <si>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</si>
  <si>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</si>
  <si>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</si>
  <si>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</si>
  <si>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</si>
  <si>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</si>
  <si>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</si>
  <si>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</si>
  <si>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</si>
  <si>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</si>
  <si>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</si>
  <si>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</si>
  <si>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</si>
  <si>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</si>
  <si>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</si>
  <si>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</si>
  <si>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</si>
  <si>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</si>
  <si>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</si>
  <si>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</si>
  <si>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</si>
  <si>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</si>
  <si>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</si>
  <si>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1200</t>
  </si>
  <si>
    <t>1300</t>
  </si>
  <si>
    <t>1301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</si>
  <si>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</si>
  <si>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</si>
  <si>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</si>
  <si>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10100000000000000</t>
  </si>
  <si>
    <t>10300000000000000</t>
  </si>
  <si>
    <t>10500000000000000</t>
  </si>
  <si>
    <t>10800000000000000</t>
  </si>
  <si>
    <t>11100000000000000</t>
  </si>
  <si>
    <t>11600000000000000</t>
  </si>
  <si>
    <t>11400000000000000</t>
  </si>
  <si>
    <t>20200000000000000</t>
  </si>
  <si>
    <t>01050000000000000</t>
  </si>
  <si>
    <t>(тыс. руб.)</t>
  </si>
  <si>
    <t>% исполнения бюджетных назначений</t>
  </si>
  <si>
    <t>20000000000000000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</si>
  <si>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</si>
  <si>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</si>
  <si>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</si>
  <si>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Обслуживание государственного внутреннего  и муниципального долга</t>
  </si>
  <si>
    <t>Межбюджетные трансферты общего характера бюджетам бюджетной системы Российской Федерации</t>
  </si>
  <si>
    <t>01020000000000000</t>
  </si>
  <si>
    <t>Кредиты кредитных органицаций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</si>
  <si>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</si>
  <si>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</si>
  <si>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</si>
  <si>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Х</t>
  </si>
  <si>
    <t>11200000000000000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</si>
  <si>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</si>
  <si>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</si>
  <si>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Налоги на товары (работы,услуги), реализуемые на территории Российской Федерации</t>
  </si>
  <si>
    <t>11300000000000000</t>
  </si>
  <si>
    <t>Доходы от оказания платных услуг (работ) и компенсации затрат государства</t>
  </si>
  <si>
    <t>1202</t>
  </si>
  <si>
    <t>Периодическая печать и издательства</t>
  </si>
  <si>
    <t>0111</t>
  </si>
  <si>
    <t>Резервные фонды</t>
  </si>
  <si>
    <t>0703</t>
  </si>
  <si>
    <t>Дополнительное образование детей</t>
  </si>
  <si>
    <t xml:space="preserve">Молодежная политика </t>
  </si>
  <si>
    <t>об исполнении бюджета Ртищевского муниципального района</t>
  </si>
  <si>
    <t>0405</t>
  </si>
  <si>
    <t>Сельское хозяйство и рыболовство</t>
  </si>
  <si>
    <t>0408</t>
  </si>
  <si>
    <t>Транспорт</t>
  </si>
  <si>
    <t>1105</t>
  </si>
  <si>
    <t>Другие вопросы в области физической культуры и спорта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</si>
  <si>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</si>
  <si>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</si>
  <si>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</si>
  <si>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</si>
  <si>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1101</t>
  </si>
  <si>
    <t xml:space="preserve">Физическая культура </t>
  </si>
  <si>
    <t>Исполнение  за                                     6 месяцев 2019 года</t>
  </si>
  <si>
    <t>0705</t>
  </si>
  <si>
    <t>Профессиональная подготовка, переподготовка и повышение квалификации</t>
  </si>
  <si>
    <t>0401</t>
  </si>
  <si>
    <t>Общеэкономические вопросы</t>
  </si>
  <si>
    <t>11700000000000000</t>
  </si>
  <si>
    <t xml:space="preserve">Прочие неналоговые доходы </t>
  </si>
  <si>
    <t>0105</t>
  </si>
  <si>
    <t>Судебная система</t>
  </si>
  <si>
    <t>Прочие безвозмездные поступления</t>
  </si>
  <si>
    <t>20700000000000000</t>
  </si>
  <si>
    <t>Темп роста 2020 года к 2019 году</t>
  </si>
  <si>
    <t>за II квартал 2020 года</t>
  </si>
  <si>
    <t>Бюджетные назначения  на 01.07.2020 год</t>
  </si>
  <si>
    <t>Кассовое исполнение на 01.07.2020 года</t>
  </si>
  <si>
    <t>Кассовое исполнение на 01.07.2019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</si>
</sst>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wrapText="1"/>
    </xf>
    <xf numFmtId="165" fontId="3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0" fillId="0" borderId="0" xfId="0" applyFill="1"/>
    <xf numFmtId="165" fontId="0" fillId="0" borderId="0" xfId="0" applyNumberFormat="1" applyFill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right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left" wrapText="1"/>
    </xf>
    <xf numFmtId="164" fontId="3" fillId="0" borderId="4" xfId="0" applyNumberFormat="1" applyFont="1" applyFill="1" applyBorder="1" applyAlignment="1">
      <alignment horizontal="left" wrapText="1"/>
    </xf>
    <xf numFmtId="164" fontId="3" fillId="0" borderId="5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75"/>
  <sheetViews>
    <sheetView tabSelected="1" workbookViewId="0">
      <selection activeCell="G5" sqref="G5"/>
    </sheetView>
  </sheetViews>
  <sheetFormatPr defaultRowHeight="15"/>
  <cols>
    <col min="1" max="1" width="20.7109375" style="24" customWidth="1"/>
    <col min="2" max="2" width="37.140625" style="25" customWidth="1"/>
    <col min="3" max="3" width="14.140625" style="25" customWidth="1"/>
    <col min="4" max="4" width="14.5703125" style="25" customWidth="1"/>
    <col min="5" max="5" width="15" style="25" hidden="1" customWidth="1"/>
    <col min="6" max="6" width="15.140625" style="25" hidden="1" customWidth="1"/>
    <col min="7" max="8" width="15.140625" style="25" customWidth="1"/>
    <col min="9" max="9" width="14.28515625" style="25" customWidth="1"/>
  </cols>
  <sheetData>
    <row r="1" spans="1:9" ht="15.7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105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30" t="s">
        <v>130</v>
      </c>
      <c r="B3" s="30"/>
      <c r="C3" s="30"/>
      <c r="D3" s="30"/>
      <c r="E3" s="30"/>
      <c r="F3" s="30"/>
      <c r="G3" s="30"/>
      <c r="H3" s="30"/>
      <c r="I3" s="30"/>
    </row>
    <row r="4" spans="1:9" ht="15.75">
      <c r="A4" s="31" t="s">
        <v>26</v>
      </c>
      <c r="B4" s="31"/>
      <c r="C4" s="31"/>
      <c r="D4" s="31"/>
      <c r="E4" s="31"/>
      <c r="F4" s="31"/>
      <c r="G4" s="31"/>
      <c r="H4" s="31"/>
      <c r="I4" s="31"/>
    </row>
    <row r="5" spans="1:9" ht="15.75">
      <c r="A5" s="4"/>
      <c r="B5" s="5"/>
      <c r="C5" s="5"/>
      <c r="D5" s="5"/>
      <c r="E5" s="5"/>
      <c r="F5" s="5"/>
      <c r="G5" s="5"/>
      <c r="H5" s="5"/>
      <c r="I5" s="5"/>
    </row>
    <row r="6" spans="1:9" ht="15.75">
      <c r="A6" s="32" t="s">
        <v>78</v>
      </c>
      <c r="B6" s="32"/>
      <c r="C6" s="32"/>
      <c r="D6" s="32"/>
      <c r="E6" s="32"/>
      <c r="F6" s="32"/>
      <c r="G6" s="32"/>
      <c r="H6" s="32"/>
      <c r="I6" s="32"/>
    </row>
    <row r="7" spans="1:9" ht="78.75">
      <c r="A7" s="6" t="s">
        <v>1</v>
      </c>
      <c r="B7" s="6" t="s">
        <v>2</v>
      </c>
      <c r="C7" s="7" t="s">
        <v>133</v>
      </c>
      <c r="D7" s="7" t="s">
        <v>131</v>
      </c>
      <c r="E7" s="7" t="s">
        <v>118</v>
      </c>
      <c r="F7" s="6" t="s">
        <v>79</v>
      </c>
      <c r="G7" s="7" t="s">
        <v>132</v>
      </c>
      <c r="H7" s="7" t="s">
        <v>79</v>
      </c>
      <c r="I7" s="6" t="s">
        <v>129</v>
      </c>
    </row>
    <row r="8" spans="1:9" ht="15.75">
      <c r="A8" s="6"/>
      <c r="B8" s="34" t="s">
        <v>3</v>
      </c>
      <c r="C8" s="34"/>
      <c r="D8" s="34"/>
      <c r="E8" s="34"/>
      <c r="F8" s="34"/>
      <c r="G8" s="34"/>
      <c r="H8" s="34"/>
      <c r="I8" s="34"/>
    </row>
    <row r="9" spans="1:9" s="1" customFormat="1" ht="31.5">
      <c r="A9" s="6"/>
      <c r="B9" s="8" t="s">
        <v>4</v>
      </c>
      <c r="C9" s="9">
        <f>SUM(C10:C19)</f>
        <v>101339.8</v>
      </c>
      <c r="D9" s="9">
        <f>SUM(D10:D18)</f>
        <v>186253.3</v>
      </c>
      <c r="E9" s="9">
        <f>SUM(E10:E19)</f>
        <v>0</v>
      </c>
      <c r="F9" s="9">
        <f>H9</f>
        <v>51.962354492511011</v>
      </c>
      <c r="G9" s="9">
        <f>SUM(G10:G19)</f>
        <v>96781.599999999991</v>
      </c>
      <c r="H9" s="9">
        <f>G9/D9*100</f>
        <v>51.962354492511011</v>
      </c>
      <c r="I9" s="10">
        <f>G9/C9*100</f>
        <v>95.502063355167451</v>
      </c>
    </row>
    <row r="10" spans="1:9" ht="15.75">
      <c r="A10" s="11" t="s">
        <v>69</v>
      </c>
      <c r="B10" s="12" t="s">
        <v>5</v>
      </c>
      <c r="C10" s="13">
        <v>57619.199999999997</v>
      </c>
      <c r="D10" s="13">
        <v>124809.2</v>
      </c>
      <c r="E10" s="13"/>
      <c r="F10" s="13"/>
      <c r="G10" s="13">
        <v>58458.5</v>
      </c>
      <c r="H10" s="9">
        <f t="shared" ref="H10:H23" si="0">G10/D10*100</f>
        <v>46.838293971918738</v>
      </c>
      <c r="I10" s="10">
        <f t="shared" ref="I10:I23" si="1">G10/C10*100</f>
        <v>101.45663251138511</v>
      </c>
    </row>
    <row r="11" spans="1:9" ht="47.25">
      <c r="A11" s="11" t="s">
        <v>70</v>
      </c>
      <c r="B11" s="12" t="s">
        <v>95</v>
      </c>
      <c r="C11" s="13">
        <v>12052.8</v>
      </c>
      <c r="D11" s="13">
        <v>25731.7</v>
      </c>
      <c r="E11" s="13"/>
      <c r="F11" s="13"/>
      <c r="G11" s="13">
        <v>10715.4</v>
      </c>
      <c r="H11" s="9">
        <f t="shared" si="0"/>
        <v>41.642798571411916</v>
      </c>
      <c r="I11" s="10">
        <f t="shared" si="1"/>
        <v>88.903823178016722</v>
      </c>
    </row>
    <row r="12" spans="1:9" ht="15.75">
      <c r="A12" s="11" t="s">
        <v>71</v>
      </c>
      <c r="B12" s="12" t="s">
        <v>6</v>
      </c>
      <c r="C12" s="13">
        <v>20239.8</v>
      </c>
      <c r="D12" s="13">
        <v>23086.799999999999</v>
      </c>
      <c r="E12" s="13"/>
      <c r="F12" s="13"/>
      <c r="G12" s="13">
        <v>15954.9</v>
      </c>
      <c r="H12" s="9">
        <f t="shared" si="0"/>
        <v>69.108321638338793</v>
      </c>
      <c r="I12" s="10">
        <f t="shared" si="1"/>
        <v>78.829336258263424</v>
      </c>
    </row>
    <row r="13" spans="1:9" ht="15.75">
      <c r="A13" s="11" t="s">
        <v>72</v>
      </c>
      <c r="B13" s="12" t="s">
        <v>7</v>
      </c>
      <c r="C13" s="13">
        <v>2407.4</v>
      </c>
      <c r="D13" s="13">
        <v>4713.8999999999996</v>
      </c>
      <c r="E13" s="13"/>
      <c r="F13" s="13"/>
      <c r="G13" s="13">
        <v>2667.8</v>
      </c>
      <c r="H13" s="9">
        <f t="shared" si="0"/>
        <v>56.594327414667269</v>
      </c>
      <c r="I13" s="10">
        <f t="shared" si="1"/>
        <v>110.8166486666113</v>
      </c>
    </row>
    <row r="14" spans="1:9" ht="66.75" customHeight="1">
      <c r="A14" s="11" t="s">
        <v>73</v>
      </c>
      <c r="B14" s="12" t="s">
        <v>8</v>
      </c>
      <c r="C14" s="13">
        <v>2311.5</v>
      </c>
      <c r="D14" s="13">
        <v>5100</v>
      </c>
      <c r="E14" s="13"/>
      <c r="F14" s="13"/>
      <c r="G14" s="13">
        <v>2249.9</v>
      </c>
      <c r="H14" s="9">
        <f t="shared" si="0"/>
        <v>44.115686274509805</v>
      </c>
      <c r="I14" s="10">
        <f t="shared" si="1"/>
        <v>97.335063811377893</v>
      </c>
    </row>
    <row r="15" spans="1:9" ht="31.5">
      <c r="A15" s="11" t="s">
        <v>92</v>
      </c>
      <c r="B15" s="12" t="s">
        <v>9</v>
      </c>
      <c r="C15" s="13">
        <v>454.7</v>
      </c>
      <c r="D15" s="13">
        <v>660</v>
      </c>
      <c r="E15" s="13"/>
      <c r="F15" s="13"/>
      <c r="G15" s="13">
        <v>280.7</v>
      </c>
      <c r="H15" s="9">
        <f t="shared" si="0"/>
        <v>42.530303030303031</v>
      </c>
      <c r="I15" s="10">
        <f t="shared" si="1"/>
        <v>61.733010776336052</v>
      </c>
    </row>
    <row r="16" spans="1:9" ht="47.25">
      <c r="A16" s="11" t="s">
        <v>96</v>
      </c>
      <c r="B16" s="12" t="s">
        <v>97</v>
      </c>
      <c r="C16" s="13">
        <v>140.1</v>
      </c>
      <c r="D16" s="13">
        <v>0</v>
      </c>
      <c r="E16" s="13"/>
      <c r="F16" s="13"/>
      <c r="G16" s="13">
        <v>62.6</v>
      </c>
      <c r="H16" s="9">
        <v>0</v>
      </c>
      <c r="I16" s="10">
        <f t="shared" si="1"/>
        <v>44.682369735902924</v>
      </c>
    </row>
    <row r="17" spans="1:9" ht="31.5">
      <c r="A17" s="11" t="s">
        <v>75</v>
      </c>
      <c r="B17" s="12" t="s">
        <v>10</v>
      </c>
      <c r="C17" s="13">
        <v>4834</v>
      </c>
      <c r="D17" s="13">
        <v>1901.7</v>
      </c>
      <c r="E17" s="13"/>
      <c r="F17" s="13"/>
      <c r="G17" s="13">
        <v>5949.5</v>
      </c>
      <c r="H17" s="9">
        <f t="shared" si="0"/>
        <v>312.8516590419099</v>
      </c>
      <c r="I17" s="10">
        <f t="shared" si="1"/>
        <v>123.07612743069922</v>
      </c>
    </row>
    <row r="18" spans="1:9" ht="31.5">
      <c r="A18" s="11" t="s">
        <v>74</v>
      </c>
      <c r="B18" s="12" t="s">
        <v>11</v>
      </c>
      <c r="C18" s="13">
        <v>1280.3</v>
      </c>
      <c r="D18" s="13">
        <v>250</v>
      </c>
      <c r="E18" s="13"/>
      <c r="F18" s="13"/>
      <c r="G18" s="13">
        <v>442.3</v>
      </c>
      <c r="H18" s="9">
        <f t="shared" si="0"/>
        <v>176.92000000000002</v>
      </c>
      <c r="I18" s="10">
        <f t="shared" si="1"/>
        <v>34.546590642818096</v>
      </c>
    </row>
    <row r="19" spans="1:9" s="3" customFormat="1" ht="15.75" hidden="1">
      <c r="A19" s="11" t="s">
        <v>123</v>
      </c>
      <c r="B19" s="12" t="s">
        <v>124</v>
      </c>
      <c r="C19" s="13">
        <v>0</v>
      </c>
      <c r="D19" s="13">
        <v>0</v>
      </c>
      <c r="E19" s="13"/>
      <c r="F19" s="13"/>
      <c r="G19" s="13">
        <v>0</v>
      </c>
      <c r="H19" s="9" t="e">
        <f t="shared" si="0"/>
        <v>#DIV/0!</v>
      </c>
      <c r="I19" s="10" t="e">
        <f t="shared" si="1"/>
        <v>#DIV/0!</v>
      </c>
    </row>
    <row r="20" spans="1:9" s="1" customFormat="1" ht="18" customHeight="1">
      <c r="A20" s="14" t="s">
        <v>80</v>
      </c>
      <c r="B20" s="8" t="s">
        <v>12</v>
      </c>
      <c r="C20" s="9">
        <f>C21+C22</f>
        <v>283431.5</v>
      </c>
      <c r="D20" s="9">
        <f>SUM(D21:D21)</f>
        <v>752912.5</v>
      </c>
      <c r="E20" s="9">
        <f>SUM(E21:E21)</f>
        <v>283431.5</v>
      </c>
      <c r="F20" s="9">
        <f t="shared" ref="F20:F23" si="2">IFERROR(E20/D20*100,0)</f>
        <v>37.644679826673091</v>
      </c>
      <c r="G20" s="9">
        <f>G21+G22</f>
        <v>308022</v>
      </c>
      <c r="H20" s="9">
        <f t="shared" si="0"/>
        <v>40.910729998505801</v>
      </c>
      <c r="I20" s="10">
        <f t="shared" si="1"/>
        <v>108.67599402324724</v>
      </c>
    </row>
    <row r="21" spans="1:9" ht="47.25">
      <c r="A21" s="11" t="s">
        <v>76</v>
      </c>
      <c r="B21" s="12" t="s">
        <v>13</v>
      </c>
      <c r="C21" s="13">
        <v>283431.5</v>
      </c>
      <c r="D21" s="13">
        <v>752912.5</v>
      </c>
      <c r="E21" s="13">
        <v>283431.5</v>
      </c>
      <c r="F21" s="13">
        <f t="shared" si="2"/>
        <v>37.644679826673091</v>
      </c>
      <c r="G21" s="13">
        <v>308022</v>
      </c>
      <c r="H21" s="9">
        <f t="shared" si="0"/>
        <v>40.910729998505801</v>
      </c>
      <c r="I21" s="10">
        <f t="shared" si="1"/>
        <v>108.67599402324724</v>
      </c>
    </row>
    <row r="22" spans="1:9" s="3" customFormat="1" ht="15.75" hidden="1">
      <c r="A22" s="11" t="s">
        <v>128</v>
      </c>
      <c r="B22" s="12" t="s">
        <v>127</v>
      </c>
      <c r="C22" s="13">
        <v>0</v>
      </c>
      <c r="D22" s="13"/>
      <c r="E22" s="13"/>
      <c r="F22" s="13"/>
      <c r="G22" s="13"/>
      <c r="H22" s="9" t="e">
        <f t="shared" si="0"/>
        <v>#DIV/0!</v>
      </c>
      <c r="I22" s="10" t="e">
        <f t="shared" si="1"/>
        <v>#DIV/0!</v>
      </c>
    </row>
    <row r="23" spans="1:9" ht="15.75">
      <c r="A23" s="15"/>
      <c r="B23" s="8" t="s">
        <v>14</v>
      </c>
      <c r="C23" s="9">
        <f>C20+C9</f>
        <v>384771.3</v>
      </c>
      <c r="D23" s="9">
        <f>D20+D9</f>
        <v>939165.8</v>
      </c>
      <c r="E23" s="9">
        <f>E20+E9</f>
        <v>283431.5</v>
      </c>
      <c r="F23" s="9">
        <f t="shared" si="2"/>
        <v>30.179069553001181</v>
      </c>
      <c r="G23" s="9">
        <f>G20+G9</f>
        <v>404803.6</v>
      </c>
      <c r="H23" s="9">
        <f t="shared" si="0"/>
        <v>43.102463909993311</v>
      </c>
      <c r="I23" s="10">
        <f t="shared" si="1"/>
        <v>105.2062874751833</v>
      </c>
    </row>
    <row r="24" spans="1:9" ht="15.75">
      <c r="A24" s="15"/>
      <c r="B24" s="35" t="s">
        <v>15</v>
      </c>
      <c r="C24" s="36"/>
      <c r="D24" s="36"/>
      <c r="E24" s="36"/>
      <c r="F24" s="36"/>
      <c r="G24" s="36"/>
      <c r="H24" s="36"/>
      <c r="I24" s="37"/>
    </row>
    <row r="25" spans="1:9" ht="15.75">
      <c r="A25" s="16" t="s">
        <v>27</v>
      </c>
      <c r="B25" s="17" t="s">
        <v>16</v>
      </c>
      <c r="C25" s="9">
        <f>SUM(C26:C31)</f>
        <v>28997.8</v>
      </c>
      <c r="D25" s="9">
        <f>SUM(D26:D31)</f>
        <v>59068.799999999996</v>
      </c>
      <c r="E25" s="9">
        <f>SUM(E26:E31)</f>
        <v>28997.8</v>
      </c>
      <c r="F25" s="9">
        <f>IFERROR(E25/D25*100,0)</f>
        <v>49.091567798905686</v>
      </c>
      <c r="G25" s="9">
        <f>G26+G27+G28+G29+G30+G31</f>
        <v>27807.199999999997</v>
      </c>
      <c r="H25" s="9">
        <f>G25/D25*100</f>
        <v>47.075952110081801</v>
      </c>
      <c r="I25" s="10">
        <f>G25/C25*100</f>
        <v>95.894171281959316</v>
      </c>
    </row>
    <row r="26" spans="1:9" s="2" customFormat="1" ht="63">
      <c r="A26" s="18" t="s">
        <v>93</v>
      </c>
      <c r="B26" s="19" t="s">
        <v>94</v>
      </c>
      <c r="C26" s="13">
        <v>1170.5</v>
      </c>
      <c r="D26" s="13">
        <v>2400</v>
      </c>
      <c r="E26" s="13">
        <v>1170.5</v>
      </c>
      <c r="F26" s="13">
        <f t="shared" ref="F26:F66" si="3">IFERROR(E26/D26*100,0)</f>
        <v>48.770833333333336</v>
      </c>
      <c r="G26" s="13">
        <v>979.8</v>
      </c>
      <c r="H26" s="9">
        <f t="shared" ref="H26:H66" si="4">G26/D26*100</f>
        <v>40.825000000000003</v>
      </c>
      <c r="I26" s="10">
        <f t="shared" ref="I26:I66" si="5">G26/C26*100</f>
        <v>83.707817172148651</v>
      </c>
    </row>
    <row r="27" spans="1:9" ht="94.5">
      <c r="A27" s="18" t="s">
        <v>28</v>
      </c>
      <c r="B27" s="19" t="s">
        <v>81</v>
      </c>
      <c r="C27" s="13">
        <v>12556.3</v>
      </c>
      <c r="D27" s="13">
        <v>23735.599999999999</v>
      </c>
      <c r="E27" s="13">
        <v>12556.3</v>
      </c>
      <c r="F27" s="13">
        <f t="shared" si="3"/>
        <v>52.900706112337581</v>
      </c>
      <c r="G27" s="13">
        <v>13225.4</v>
      </c>
      <c r="H27" s="9">
        <f t="shared" si="4"/>
        <v>55.719678457675393</v>
      </c>
      <c r="I27" s="10">
        <f t="shared" si="5"/>
        <v>105.32879908890358</v>
      </c>
    </row>
    <row r="28" spans="1:9" s="3" customFormat="1" ht="15.75" hidden="1">
      <c r="A28" s="18" t="s">
        <v>125</v>
      </c>
      <c r="B28" s="19" t="s">
        <v>126</v>
      </c>
      <c r="C28" s="13">
        <v>0</v>
      </c>
      <c r="D28" s="13">
        <v>0</v>
      </c>
      <c r="E28" s="13">
        <v>0</v>
      </c>
      <c r="F28" s="13">
        <f t="shared" si="3"/>
        <v>0</v>
      </c>
      <c r="G28" s="13">
        <v>0</v>
      </c>
      <c r="H28" s="9" t="e">
        <f t="shared" si="4"/>
        <v>#DIV/0!</v>
      </c>
      <c r="I28" s="10" t="e">
        <f t="shared" si="5"/>
        <v>#DIV/0!</v>
      </c>
    </row>
    <row r="29" spans="1:9" ht="78.75">
      <c r="A29" s="18" t="s">
        <v>29</v>
      </c>
      <c r="B29" s="19" t="s">
        <v>82</v>
      </c>
      <c r="C29" s="13">
        <v>4182.7</v>
      </c>
      <c r="D29" s="13">
        <v>10677.8</v>
      </c>
      <c r="E29" s="13">
        <v>4182.7</v>
      </c>
      <c r="F29" s="13">
        <f t="shared" si="3"/>
        <v>39.171926801401042</v>
      </c>
      <c r="G29" s="13">
        <v>4406.2</v>
      </c>
      <c r="H29" s="9">
        <f t="shared" si="4"/>
        <v>41.265054599262015</v>
      </c>
      <c r="I29" s="10">
        <f t="shared" si="5"/>
        <v>105.34343844884884</v>
      </c>
    </row>
    <row r="30" spans="1:9" ht="15.75">
      <c r="A30" s="18" t="s">
        <v>100</v>
      </c>
      <c r="B30" s="19" t="s">
        <v>101</v>
      </c>
      <c r="C30" s="13">
        <v>0</v>
      </c>
      <c r="D30" s="13">
        <v>196</v>
      </c>
      <c r="E30" s="13">
        <v>0</v>
      </c>
      <c r="F30" s="13">
        <f t="shared" si="3"/>
        <v>0</v>
      </c>
      <c r="G30" s="13">
        <v>0</v>
      </c>
      <c r="H30" s="9">
        <f t="shared" si="4"/>
        <v>0</v>
      </c>
      <c r="I30" s="10">
        <v>0</v>
      </c>
    </row>
    <row r="31" spans="1:9" ht="31.5">
      <c r="A31" s="18" t="s">
        <v>30</v>
      </c>
      <c r="B31" s="19" t="s">
        <v>31</v>
      </c>
      <c r="C31" s="13">
        <v>11088.3</v>
      </c>
      <c r="D31" s="13">
        <v>22059.4</v>
      </c>
      <c r="E31" s="13">
        <v>11088.3</v>
      </c>
      <c r="F31" s="13">
        <f t="shared" si="3"/>
        <v>50.265646391107644</v>
      </c>
      <c r="G31" s="13">
        <v>9195.7999999999993</v>
      </c>
      <c r="H31" s="9">
        <f t="shared" si="4"/>
        <v>41.686537258492976</v>
      </c>
      <c r="I31" s="10">
        <f t="shared" si="5"/>
        <v>82.932460341080244</v>
      </c>
    </row>
    <row r="32" spans="1:9" ht="47.25">
      <c r="A32" s="16" t="s">
        <v>112</v>
      </c>
      <c r="B32" s="17" t="s">
        <v>113</v>
      </c>
      <c r="C32" s="9">
        <f t="shared" ref="C32:E32" si="6">C33</f>
        <v>0</v>
      </c>
      <c r="D32" s="9">
        <f>D33</f>
        <v>100</v>
      </c>
      <c r="E32" s="9">
        <f t="shared" si="6"/>
        <v>0</v>
      </c>
      <c r="F32" s="9">
        <f t="shared" si="3"/>
        <v>0</v>
      </c>
      <c r="G32" s="9">
        <f>G33</f>
        <v>0</v>
      </c>
      <c r="H32" s="9">
        <f t="shared" si="4"/>
        <v>0</v>
      </c>
      <c r="I32" s="10">
        <v>0</v>
      </c>
    </row>
    <row r="33" spans="1:9" ht="47.25">
      <c r="A33" s="18" t="s">
        <v>114</v>
      </c>
      <c r="B33" s="19" t="s">
        <v>115</v>
      </c>
      <c r="C33" s="13">
        <v>0</v>
      </c>
      <c r="D33" s="13">
        <v>100</v>
      </c>
      <c r="E33" s="13">
        <v>0</v>
      </c>
      <c r="F33" s="13">
        <f t="shared" si="3"/>
        <v>0</v>
      </c>
      <c r="G33" s="13">
        <v>0</v>
      </c>
      <c r="H33" s="9">
        <f t="shared" si="4"/>
        <v>0</v>
      </c>
      <c r="I33" s="10">
        <v>0</v>
      </c>
    </row>
    <row r="34" spans="1:9" ht="15.75">
      <c r="A34" s="16" t="s">
        <v>32</v>
      </c>
      <c r="B34" s="17" t="s">
        <v>17</v>
      </c>
      <c r="C34" s="9">
        <f>C35+C36+C37+C38+C39</f>
        <v>2493.1999999999998</v>
      </c>
      <c r="D34" s="9">
        <f>D36+D37+D38+D39+D35</f>
        <v>177695.7</v>
      </c>
      <c r="E34" s="9">
        <f>E36+E37+E38+E39+E35</f>
        <v>2493.1999999999998</v>
      </c>
      <c r="F34" s="9">
        <f t="shared" si="3"/>
        <v>1.4030727811646537</v>
      </c>
      <c r="G34" s="9">
        <f>G35+G36+G37+G38+G39</f>
        <v>7505.9</v>
      </c>
      <c r="H34" s="9">
        <f t="shared" si="4"/>
        <v>4.2240189267382373</v>
      </c>
      <c r="I34" s="10">
        <f t="shared" si="5"/>
        <v>301.05486924434462</v>
      </c>
    </row>
    <row r="35" spans="1:9" s="3" customFormat="1" ht="15.75">
      <c r="A35" s="18" t="s">
        <v>121</v>
      </c>
      <c r="B35" s="19" t="s">
        <v>122</v>
      </c>
      <c r="C35" s="13">
        <v>0</v>
      </c>
      <c r="D35" s="13">
        <v>61</v>
      </c>
      <c r="E35" s="13">
        <v>0</v>
      </c>
      <c r="F35" s="13">
        <f t="shared" si="3"/>
        <v>0</v>
      </c>
      <c r="G35" s="13">
        <v>0</v>
      </c>
      <c r="H35" s="9">
        <f t="shared" si="4"/>
        <v>0</v>
      </c>
      <c r="I35" s="10">
        <v>0</v>
      </c>
    </row>
    <row r="36" spans="1:9" ht="15.75" hidden="1">
      <c r="A36" s="18" t="s">
        <v>106</v>
      </c>
      <c r="B36" s="19" t="s">
        <v>107</v>
      </c>
      <c r="C36" s="13">
        <v>0</v>
      </c>
      <c r="D36" s="13">
        <v>0</v>
      </c>
      <c r="E36" s="13">
        <v>0</v>
      </c>
      <c r="F36" s="13">
        <f t="shared" si="3"/>
        <v>0</v>
      </c>
      <c r="G36" s="13">
        <v>0</v>
      </c>
      <c r="H36" s="9" t="e">
        <f t="shared" si="4"/>
        <v>#DIV/0!</v>
      </c>
      <c r="I36" s="10" t="e">
        <f t="shared" si="5"/>
        <v>#DIV/0!</v>
      </c>
    </row>
    <row r="37" spans="1:9" ht="15.75">
      <c r="A37" s="18" t="s">
        <v>108</v>
      </c>
      <c r="B37" s="19" t="s">
        <v>109</v>
      </c>
      <c r="C37" s="13">
        <v>220.2</v>
      </c>
      <c r="D37" s="13">
        <v>3500</v>
      </c>
      <c r="E37" s="13">
        <v>220.2</v>
      </c>
      <c r="F37" s="13">
        <f t="shared" si="3"/>
        <v>6.2914285714285718</v>
      </c>
      <c r="G37" s="13">
        <v>286.89999999999998</v>
      </c>
      <c r="H37" s="9">
        <f t="shared" si="4"/>
        <v>8.1971428571428575</v>
      </c>
      <c r="I37" s="10">
        <f t="shared" si="5"/>
        <v>130.29064486830154</v>
      </c>
    </row>
    <row r="38" spans="1:9" ht="31.5">
      <c r="A38" s="18" t="s">
        <v>33</v>
      </c>
      <c r="B38" s="19" t="s">
        <v>83</v>
      </c>
      <c r="C38" s="13">
        <v>2019</v>
      </c>
      <c r="D38" s="13">
        <v>172349.7</v>
      </c>
      <c r="E38" s="13">
        <v>2019</v>
      </c>
      <c r="F38" s="13">
        <f t="shared" si="3"/>
        <v>1.1714554768589676</v>
      </c>
      <c r="G38" s="13">
        <v>6616.7</v>
      </c>
      <c r="H38" s="9">
        <f t="shared" si="4"/>
        <v>3.8391131519230952</v>
      </c>
      <c r="I38" s="10">
        <f t="shared" si="5"/>
        <v>327.72164437840513</v>
      </c>
    </row>
    <row r="39" spans="1:9" ht="31.5">
      <c r="A39" s="18" t="s">
        <v>34</v>
      </c>
      <c r="B39" s="19" t="s">
        <v>35</v>
      </c>
      <c r="C39" s="13">
        <v>254</v>
      </c>
      <c r="D39" s="13">
        <v>1785</v>
      </c>
      <c r="E39" s="13">
        <v>254</v>
      </c>
      <c r="F39" s="13">
        <f t="shared" si="3"/>
        <v>14.229691876750699</v>
      </c>
      <c r="G39" s="13">
        <v>602.29999999999995</v>
      </c>
      <c r="H39" s="9">
        <f t="shared" si="4"/>
        <v>33.742296918767508</v>
      </c>
      <c r="I39" s="10">
        <f t="shared" si="5"/>
        <v>237.1259842519685</v>
      </c>
    </row>
    <row r="40" spans="1:9" ht="31.5">
      <c r="A40" s="16" t="s">
        <v>36</v>
      </c>
      <c r="B40" s="17" t="s">
        <v>37</v>
      </c>
      <c r="C40" s="9">
        <f>SUM(C41:C42)</f>
        <v>2821</v>
      </c>
      <c r="D40" s="9">
        <f>SUM(D41:D42)</f>
        <v>12575.900000000001</v>
      </c>
      <c r="E40" s="9">
        <f>SUM(E41:E42)</f>
        <v>2821.1</v>
      </c>
      <c r="F40" s="9">
        <f t="shared" si="3"/>
        <v>22.432589317663147</v>
      </c>
      <c r="G40" s="9">
        <f>G41+G42</f>
        <v>861.69999999999993</v>
      </c>
      <c r="H40" s="9">
        <f t="shared" si="4"/>
        <v>6.851994688252927</v>
      </c>
      <c r="I40" s="10">
        <f t="shared" si="5"/>
        <v>30.545905707196024</v>
      </c>
    </row>
    <row r="41" spans="1:9" ht="15.75">
      <c r="A41" s="18" t="s">
        <v>38</v>
      </c>
      <c r="B41" s="19" t="s">
        <v>39</v>
      </c>
      <c r="C41" s="13">
        <v>265.10000000000002</v>
      </c>
      <c r="D41" s="13">
        <v>1851.7</v>
      </c>
      <c r="E41" s="13">
        <v>265.10000000000002</v>
      </c>
      <c r="F41" s="13">
        <f t="shared" si="3"/>
        <v>14.316573959064643</v>
      </c>
      <c r="G41" s="13">
        <v>72.8</v>
      </c>
      <c r="H41" s="9">
        <f t="shared" si="4"/>
        <v>3.9315223848355565</v>
      </c>
      <c r="I41" s="10">
        <f t="shared" si="5"/>
        <v>27.461335345152772</v>
      </c>
    </row>
    <row r="42" spans="1:9" ht="15.75">
      <c r="A42" s="18" t="s">
        <v>40</v>
      </c>
      <c r="B42" s="19" t="s">
        <v>41</v>
      </c>
      <c r="C42" s="13">
        <v>2555.9</v>
      </c>
      <c r="D42" s="13">
        <v>10724.2</v>
      </c>
      <c r="E42" s="13">
        <v>2556</v>
      </c>
      <c r="F42" s="13">
        <f t="shared" si="3"/>
        <v>23.833945655619999</v>
      </c>
      <c r="G42" s="13">
        <v>788.9</v>
      </c>
      <c r="H42" s="9">
        <f t="shared" si="4"/>
        <v>7.3562596743813042</v>
      </c>
      <c r="I42" s="10">
        <f t="shared" si="5"/>
        <v>30.865839821589265</v>
      </c>
    </row>
    <row r="43" spans="1:9" ht="15.75">
      <c r="A43" s="16" t="s">
        <v>42</v>
      </c>
      <c r="B43" s="17" t="s">
        <v>18</v>
      </c>
      <c r="C43" s="9">
        <f>SUM(C44:C49)</f>
        <v>267608.3</v>
      </c>
      <c r="D43" s="9">
        <f>SUM(D44:D49)</f>
        <v>570089.60000000009</v>
      </c>
      <c r="E43" s="9">
        <f>SUM(E44:E49)</f>
        <v>267608.19999999995</v>
      </c>
      <c r="F43" s="9">
        <f t="shared" si="3"/>
        <v>46.941428154451494</v>
      </c>
      <c r="G43" s="9">
        <f>G44+G45+G46+G47+G48+G49</f>
        <v>285660.79999999999</v>
      </c>
      <c r="H43" s="9">
        <f t="shared" si="4"/>
        <v>50.108053190235346</v>
      </c>
      <c r="I43" s="10">
        <f t="shared" si="5"/>
        <v>106.74586700038826</v>
      </c>
    </row>
    <row r="44" spans="1:9" ht="15.75">
      <c r="A44" s="18" t="s">
        <v>43</v>
      </c>
      <c r="B44" s="19" t="s">
        <v>44</v>
      </c>
      <c r="C44" s="13">
        <v>79386</v>
      </c>
      <c r="D44" s="13">
        <v>169283.7</v>
      </c>
      <c r="E44" s="13">
        <v>79386</v>
      </c>
      <c r="F44" s="13">
        <f t="shared" si="3"/>
        <v>46.895241538317038</v>
      </c>
      <c r="G44" s="13">
        <v>80119.399999999994</v>
      </c>
      <c r="H44" s="9">
        <f t="shared" si="4"/>
        <v>47.328478760802128</v>
      </c>
      <c r="I44" s="10">
        <f t="shared" si="5"/>
        <v>100.92384047565062</v>
      </c>
    </row>
    <row r="45" spans="1:9" ht="15.75">
      <c r="A45" s="18" t="s">
        <v>45</v>
      </c>
      <c r="B45" s="19" t="s">
        <v>46</v>
      </c>
      <c r="C45" s="13">
        <v>159256.29999999999</v>
      </c>
      <c r="D45" s="13">
        <v>347978.6</v>
      </c>
      <c r="E45" s="13">
        <v>159256.29999999999</v>
      </c>
      <c r="F45" s="13">
        <f t="shared" si="3"/>
        <v>45.766118950992961</v>
      </c>
      <c r="G45" s="13">
        <v>182828.4</v>
      </c>
      <c r="H45" s="9">
        <f t="shared" si="4"/>
        <v>52.540127467608642</v>
      </c>
      <c r="I45" s="10">
        <f t="shared" si="5"/>
        <v>114.80136107645349</v>
      </c>
    </row>
    <row r="46" spans="1:9" ht="15.75">
      <c r="A46" s="18" t="s">
        <v>102</v>
      </c>
      <c r="B46" s="19" t="s">
        <v>103</v>
      </c>
      <c r="C46" s="13">
        <v>15968</v>
      </c>
      <c r="D46" s="13">
        <v>18189.5</v>
      </c>
      <c r="E46" s="13">
        <v>15967.9</v>
      </c>
      <c r="F46" s="13">
        <f t="shared" si="3"/>
        <v>87.786360262788961</v>
      </c>
      <c r="G46" s="13">
        <v>8864.7999999999993</v>
      </c>
      <c r="H46" s="9">
        <f t="shared" si="4"/>
        <v>48.735809120646522</v>
      </c>
      <c r="I46" s="10">
        <f t="shared" si="5"/>
        <v>55.516032064128254</v>
      </c>
    </row>
    <row r="47" spans="1:9" s="3" customFormat="1" ht="47.25">
      <c r="A47" s="18" t="s">
        <v>119</v>
      </c>
      <c r="B47" s="19" t="s">
        <v>120</v>
      </c>
      <c r="C47" s="13">
        <v>54.5</v>
      </c>
      <c r="D47" s="13">
        <v>233.8</v>
      </c>
      <c r="E47" s="13">
        <v>54.5</v>
      </c>
      <c r="F47" s="13">
        <f t="shared" si="3"/>
        <v>23.310521813515823</v>
      </c>
      <c r="G47" s="13">
        <v>5.6</v>
      </c>
      <c r="H47" s="9">
        <f t="shared" si="4"/>
        <v>2.3952095808383231</v>
      </c>
      <c r="I47" s="10">
        <f t="shared" si="5"/>
        <v>10.275229357798164</v>
      </c>
    </row>
    <row r="48" spans="1:9" ht="15.75">
      <c r="A48" s="18" t="s">
        <v>47</v>
      </c>
      <c r="B48" s="19" t="s">
        <v>104</v>
      </c>
      <c r="C48" s="13">
        <v>702.8</v>
      </c>
      <c r="D48" s="13">
        <v>5685.3</v>
      </c>
      <c r="E48" s="13">
        <v>702.8</v>
      </c>
      <c r="F48" s="13">
        <f t="shared" si="3"/>
        <v>12.361704747330835</v>
      </c>
      <c r="G48" s="13">
        <v>1046.4000000000001</v>
      </c>
      <c r="H48" s="9">
        <f t="shared" si="4"/>
        <v>18.405361194659914</v>
      </c>
      <c r="I48" s="10">
        <f t="shared" si="5"/>
        <v>148.89015367103019</v>
      </c>
    </row>
    <row r="49" spans="1:9" ht="31.5">
      <c r="A49" s="18" t="s">
        <v>48</v>
      </c>
      <c r="B49" s="19" t="s">
        <v>49</v>
      </c>
      <c r="C49" s="13">
        <v>12240.7</v>
      </c>
      <c r="D49" s="13">
        <v>28718.7</v>
      </c>
      <c r="E49" s="13">
        <v>12240.7</v>
      </c>
      <c r="F49" s="13">
        <f t="shared" si="3"/>
        <v>42.622751029816811</v>
      </c>
      <c r="G49" s="13">
        <v>12796.2</v>
      </c>
      <c r="H49" s="9">
        <f t="shared" si="4"/>
        <v>44.557030784819652</v>
      </c>
      <c r="I49" s="10">
        <f t="shared" si="5"/>
        <v>104.53813915870825</v>
      </c>
    </row>
    <row r="50" spans="1:9" ht="16.5" customHeight="1">
      <c r="A50" s="16" t="s">
        <v>50</v>
      </c>
      <c r="B50" s="17" t="s">
        <v>19</v>
      </c>
      <c r="C50" s="9">
        <f>SUM(C51:C52)</f>
        <v>48570</v>
      </c>
      <c r="D50" s="9">
        <f>SUM(D51:D52)</f>
        <v>113497.09999999999</v>
      </c>
      <c r="E50" s="9">
        <f>SUM(E51:E52)</f>
        <v>48570</v>
      </c>
      <c r="F50" s="9">
        <f t="shared" si="3"/>
        <v>42.794044957976901</v>
      </c>
      <c r="G50" s="9">
        <f>G51+G52</f>
        <v>51972.299999999996</v>
      </c>
      <c r="H50" s="9">
        <f t="shared" si="4"/>
        <v>45.791742696509424</v>
      </c>
      <c r="I50" s="10">
        <f t="shared" si="5"/>
        <v>107.00494132180359</v>
      </c>
    </row>
    <row r="51" spans="1:9" ht="15.75">
      <c r="A51" s="18" t="s">
        <v>51</v>
      </c>
      <c r="B51" s="19" t="s">
        <v>52</v>
      </c>
      <c r="C51" s="13">
        <v>36203.199999999997</v>
      </c>
      <c r="D51" s="13">
        <v>85860.4</v>
      </c>
      <c r="E51" s="13">
        <v>36203.199999999997</v>
      </c>
      <c r="F51" s="13">
        <f t="shared" si="3"/>
        <v>42.165189074357912</v>
      </c>
      <c r="G51" s="13">
        <v>39931.699999999997</v>
      </c>
      <c r="H51" s="9">
        <f t="shared" si="4"/>
        <v>46.507703201941759</v>
      </c>
      <c r="I51" s="10">
        <f t="shared" si="5"/>
        <v>110.29881336456447</v>
      </c>
    </row>
    <row r="52" spans="1:9" ht="31.5">
      <c r="A52" s="18" t="s">
        <v>53</v>
      </c>
      <c r="B52" s="19" t="s">
        <v>54</v>
      </c>
      <c r="C52" s="13">
        <v>12366.8</v>
      </c>
      <c r="D52" s="13">
        <v>27636.7</v>
      </c>
      <c r="E52" s="13">
        <v>12366.8</v>
      </c>
      <c r="F52" s="13">
        <f t="shared" si="3"/>
        <v>44.74774484652653</v>
      </c>
      <c r="G52" s="13">
        <v>12040.6</v>
      </c>
      <c r="H52" s="9">
        <f t="shared" si="4"/>
        <v>43.567430264829014</v>
      </c>
      <c r="I52" s="10">
        <f t="shared" si="5"/>
        <v>97.362292589837324</v>
      </c>
    </row>
    <row r="53" spans="1:9" ht="15.75">
      <c r="A53" s="16" t="s">
        <v>55</v>
      </c>
      <c r="B53" s="17" t="s">
        <v>20</v>
      </c>
      <c r="C53" s="9">
        <f>SUM(C54:C56)</f>
        <v>13038.5</v>
      </c>
      <c r="D53" s="9">
        <f>SUM(D54:D56)</f>
        <v>23631.4</v>
      </c>
      <c r="E53" s="9">
        <f>SUM(E54:E56)</f>
        <v>13038.5</v>
      </c>
      <c r="F53" s="9">
        <f t="shared" si="3"/>
        <v>55.17447125434802</v>
      </c>
      <c r="G53" s="9">
        <f>G54+G55+G56</f>
        <v>12504.599999999999</v>
      </c>
      <c r="H53" s="9">
        <f t="shared" si="4"/>
        <v>52.915189112790593</v>
      </c>
      <c r="I53" s="10">
        <f t="shared" si="5"/>
        <v>95.905203819457753</v>
      </c>
    </row>
    <row r="54" spans="1:9" ht="15.75">
      <c r="A54" s="18" t="s">
        <v>56</v>
      </c>
      <c r="B54" s="19" t="s">
        <v>57</v>
      </c>
      <c r="C54" s="13">
        <v>855.2</v>
      </c>
      <c r="D54" s="13">
        <v>1465.5</v>
      </c>
      <c r="E54" s="13">
        <v>855.2</v>
      </c>
      <c r="F54" s="13">
        <f t="shared" si="3"/>
        <v>58.355510064824287</v>
      </c>
      <c r="G54" s="13">
        <v>834.9</v>
      </c>
      <c r="H54" s="9">
        <f t="shared" si="4"/>
        <v>56.970317297850556</v>
      </c>
      <c r="I54" s="10">
        <f t="shared" si="5"/>
        <v>97.626286248830667</v>
      </c>
    </row>
    <row r="55" spans="1:9" ht="15.75">
      <c r="A55" s="18" t="s">
        <v>58</v>
      </c>
      <c r="B55" s="19" t="s">
        <v>59</v>
      </c>
      <c r="C55" s="13">
        <v>7798.5</v>
      </c>
      <c r="D55" s="13">
        <v>14744.7</v>
      </c>
      <c r="E55" s="13">
        <v>7798.5</v>
      </c>
      <c r="F55" s="13">
        <f t="shared" si="3"/>
        <v>52.890191051699929</v>
      </c>
      <c r="G55" s="13">
        <v>8838.9</v>
      </c>
      <c r="H55" s="9">
        <f t="shared" si="4"/>
        <v>59.946285784044427</v>
      </c>
      <c r="I55" s="10">
        <f t="shared" si="5"/>
        <v>113.3410271206001</v>
      </c>
    </row>
    <row r="56" spans="1:9" ht="15.75">
      <c r="A56" s="18" t="s">
        <v>60</v>
      </c>
      <c r="B56" s="19" t="s">
        <v>61</v>
      </c>
      <c r="C56" s="13">
        <v>4384.8</v>
      </c>
      <c r="D56" s="13">
        <v>7421.2</v>
      </c>
      <c r="E56" s="13">
        <v>4384.8</v>
      </c>
      <c r="F56" s="13">
        <f t="shared" si="3"/>
        <v>59.084784131946321</v>
      </c>
      <c r="G56" s="13">
        <v>2830.8</v>
      </c>
      <c r="H56" s="9">
        <f t="shared" si="4"/>
        <v>38.144774430011324</v>
      </c>
      <c r="I56" s="10">
        <f t="shared" si="5"/>
        <v>64.559386973180082</v>
      </c>
    </row>
    <row r="57" spans="1:9" ht="15.75">
      <c r="A57" s="16" t="s">
        <v>62</v>
      </c>
      <c r="B57" s="17" t="s">
        <v>21</v>
      </c>
      <c r="C57" s="9">
        <f>C58+C59</f>
        <v>395.2</v>
      </c>
      <c r="D57" s="9">
        <f>D58+D59</f>
        <v>829.9</v>
      </c>
      <c r="E57" s="9">
        <f>E58+E59</f>
        <v>395.2</v>
      </c>
      <c r="F57" s="9">
        <f t="shared" si="3"/>
        <v>47.620195204241469</v>
      </c>
      <c r="G57" s="9">
        <f>G58+G59</f>
        <v>471.2</v>
      </c>
      <c r="H57" s="9">
        <f t="shared" si="4"/>
        <v>56.777925051210985</v>
      </c>
      <c r="I57" s="10">
        <f t="shared" si="5"/>
        <v>119.23076923076923</v>
      </c>
    </row>
    <row r="58" spans="1:9" ht="15.75" hidden="1">
      <c r="A58" s="18" t="s">
        <v>116</v>
      </c>
      <c r="B58" s="19" t="s">
        <v>117</v>
      </c>
      <c r="C58" s="13">
        <v>0</v>
      </c>
      <c r="D58" s="13">
        <v>0</v>
      </c>
      <c r="E58" s="13">
        <v>0</v>
      </c>
      <c r="F58" s="9">
        <f t="shared" si="3"/>
        <v>0</v>
      </c>
      <c r="G58" s="9">
        <v>0</v>
      </c>
      <c r="H58" s="9" t="e">
        <f t="shared" si="4"/>
        <v>#DIV/0!</v>
      </c>
      <c r="I58" s="10" t="e">
        <f t="shared" si="5"/>
        <v>#DIV/0!</v>
      </c>
    </row>
    <row r="59" spans="1:9" ht="31.5">
      <c r="A59" s="18" t="s">
        <v>110</v>
      </c>
      <c r="B59" s="19" t="s">
        <v>111</v>
      </c>
      <c r="C59" s="13">
        <v>395.2</v>
      </c>
      <c r="D59" s="13">
        <v>829.9</v>
      </c>
      <c r="E59" s="13">
        <v>395.2</v>
      </c>
      <c r="F59" s="9">
        <f t="shared" si="3"/>
        <v>47.620195204241469</v>
      </c>
      <c r="G59" s="13">
        <v>471.2</v>
      </c>
      <c r="H59" s="9">
        <f t="shared" si="4"/>
        <v>56.777925051210985</v>
      </c>
      <c r="I59" s="10">
        <f t="shared" si="5"/>
        <v>119.23076923076923</v>
      </c>
    </row>
    <row r="60" spans="1:9" ht="15.75">
      <c r="A60" s="16" t="s">
        <v>63</v>
      </c>
      <c r="B60" s="17" t="s">
        <v>22</v>
      </c>
      <c r="C60" s="9">
        <f>SUM(C61:C61)</f>
        <v>458.2</v>
      </c>
      <c r="D60" s="9">
        <f>SUM(D61:D61)</f>
        <v>954.2</v>
      </c>
      <c r="E60" s="9">
        <f>SUM(E61:E61)</f>
        <v>458.2</v>
      </c>
      <c r="F60" s="9">
        <f t="shared" si="3"/>
        <v>48.019283169146924</v>
      </c>
      <c r="G60" s="9">
        <f>G61</f>
        <v>139.1</v>
      </c>
      <c r="H60" s="9">
        <f t="shared" si="4"/>
        <v>14.577656675749317</v>
      </c>
      <c r="I60" s="10">
        <f t="shared" si="5"/>
        <v>30.357922304670449</v>
      </c>
    </row>
    <row r="61" spans="1:9" ht="31.5">
      <c r="A61" s="18" t="s">
        <v>98</v>
      </c>
      <c r="B61" s="19" t="s">
        <v>99</v>
      </c>
      <c r="C61" s="13">
        <v>458.2</v>
      </c>
      <c r="D61" s="13">
        <v>954.2</v>
      </c>
      <c r="E61" s="13">
        <v>458.2</v>
      </c>
      <c r="F61" s="9">
        <f t="shared" si="3"/>
        <v>48.019283169146924</v>
      </c>
      <c r="G61" s="13">
        <v>139.1</v>
      </c>
      <c r="H61" s="9">
        <f t="shared" si="4"/>
        <v>14.577656675749317</v>
      </c>
      <c r="I61" s="10">
        <f t="shared" si="5"/>
        <v>30.357922304670449</v>
      </c>
    </row>
    <row r="62" spans="1:9" ht="31.5">
      <c r="A62" s="16" t="s">
        <v>64</v>
      </c>
      <c r="B62" s="17" t="s">
        <v>23</v>
      </c>
      <c r="C62" s="9">
        <f>SUM(C63)</f>
        <v>1.5</v>
      </c>
      <c r="D62" s="9">
        <f>SUM(D63)</f>
        <v>729</v>
      </c>
      <c r="E62" s="9">
        <f>SUM(E63)</f>
        <v>1.5</v>
      </c>
      <c r="F62" s="9">
        <f t="shared" si="3"/>
        <v>0.20576131687242799</v>
      </c>
      <c r="G62" s="9">
        <f>G63</f>
        <v>0</v>
      </c>
      <c r="H62" s="9">
        <f t="shared" si="4"/>
        <v>0</v>
      </c>
      <c r="I62" s="10">
        <f t="shared" si="5"/>
        <v>0</v>
      </c>
    </row>
    <row r="63" spans="1:9" ht="47.25">
      <c r="A63" s="18" t="s">
        <v>65</v>
      </c>
      <c r="B63" s="19" t="s">
        <v>84</v>
      </c>
      <c r="C63" s="13">
        <v>1.5</v>
      </c>
      <c r="D63" s="13">
        <v>729</v>
      </c>
      <c r="E63" s="13">
        <v>1.5</v>
      </c>
      <c r="F63" s="9">
        <f t="shared" si="3"/>
        <v>0.20576131687242799</v>
      </c>
      <c r="G63" s="13">
        <v>0</v>
      </c>
      <c r="H63" s="9">
        <f t="shared" si="4"/>
        <v>0</v>
      </c>
      <c r="I63" s="10">
        <f t="shared" si="5"/>
        <v>0</v>
      </c>
    </row>
    <row r="64" spans="1:9" ht="63">
      <c r="A64" s="16" t="s">
        <v>66</v>
      </c>
      <c r="B64" s="17" t="s">
        <v>85</v>
      </c>
      <c r="C64" s="9">
        <f>SUM(C65:C65)</f>
        <v>1224</v>
      </c>
      <c r="D64" s="9">
        <f>SUM(D65:D65)</f>
        <v>5669.9</v>
      </c>
      <c r="E64" s="9">
        <f>SUM(E65:E65)</f>
        <v>1224</v>
      </c>
      <c r="F64" s="9">
        <f t="shared" si="3"/>
        <v>21.587682322439548</v>
      </c>
      <c r="G64" s="9">
        <f>G65</f>
        <v>2332</v>
      </c>
      <c r="H64" s="9">
        <f t="shared" si="4"/>
        <v>41.129473182948558</v>
      </c>
      <c r="I64" s="10">
        <f t="shared" si="5"/>
        <v>190.52287581699346</v>
      </c>
    </row>
    <row r="65" spans="1:9" ht="63">
      <c r="A65" s="18" t="s">
        <v>67</v>
      </c>
      <c r="B65" s="19" t="s">
        <v>68</v>
      </c>
      <c r="C65" s="13">
        <v>1224</v>
      </c>
      <c r="D65" s="13">
        <v>5669.9</v>
      </c>
      <c r="E65" s="13">
        <v>1224</v>
      </c>
      <c r="F65" s="9">
        <f t="shared" si="3"/>
        <v>21.587682322439548</v>
      </c>
      <c r="G65" s="13">
        <v>2332</v>
      </c>
      <c r="H65" s="9">
        <f t="shared" si="4"/>
        <v>41.129473182948558</v>
      </c>
      <c r="I65" s="10">
        <f t="shared" si="5"/>
        <v>190.52287581699346</v>
      </c>
    </row>
    <row r="66" spans="1:9" ht="15.75">
      <c r="A66" s="15"/>
      <c r="B66" s="8" t="s">
        <v>14</v>
      </c>
      <c r="C66" s="9">
        <f>C64+C62+C60+C57+C53+C50+C43+C40+C34+C25+C32</f>
        <v>365607.7</v>
      </c>
      <c r="D66" s="9">
        <f>D64+D62+D60+D57+D53+D50+D43+D40+D34+D25+D32</f>
        <v>964841.50000000023</v>
      </c>
      <c r="E66" s="9">
        <f>E64+E62+E60+E57+E53+E50+E43+E40+E34+E25+E32</f>
        <v>365607.69999999995</v>
      </c>
      <c r="F66" s="9">
        <f t="shared" si="3"/>
        <v>37.89303217160537</v>
      </c>
      <c r="G66" s="9">
        <f>G25+G32+G34+G40+G43+G50+G53+G57+G60+G62+G64</f>
        <v>389254.79999999993</v>
      </c>
      <c r="H66" s="9">
        <f t="shared" si="4"/>
        <v>40.343911409283265</v>
      </c>
      <c r="I66" s="10">
        <f t="shared" si="5"/>
        <v>106.46788894216395</v>
      </c>
    </row>
    <row r="67" spans="1:9" ht="31.5">
      <c r="A67" s="20"/>
      <c r="B67" s="12" t="s">
        <v>24</v>
      </c>
      <c r="C67" s="13">
        <f t="shared" ref="C67" si="7">C23-C66</f>
        <v>19163.599999999977</v>
      </c>
      <c r="D67" s="13">
        <f>D23-D66</f>
        <v>-25675.700000000186</v>
      </c>
      <c r="E67" s="13">
        <f>E23-E66</f>
        <v>-82176.199999999953</v>
      </c>
      <c r="F67" s="13" t="s">
        <v>91</v>
      </c>
      <c r="G67" s="13">
        <f t="shared" ref="G67" si="8">G23-G66</f>
        <v>15548.800000000047</v>
      </c>
      <c r="H67" s="13" t="s">
        <v>91</v>
      </c>
      <c r="I67" s="10" t="s">
        <v>91</v>
      </c>
    </row>
    <row r="68" spans="1:9" ht="15.75" customHeight="1">
      <c r="A68" s="15"/>
      <c r="B68" s="35" t="s">
        <v>25</v>
      </c>
      <c r="C68" s="36"/>
      <c r="D68" s="36"/>
      <c r="E68" s="36"/>
      <c r="F68" s="36"/>
      <c r="G68" s="36"/>
      <c r="H68" s="36"/>
      <c r="I68" s="37"/>
    </row>
    <row r="69" spans="1:9" s="1" customFormat="1" ht="31.5">
      <c r="A69" s="21" t="s">
        <v>86</v>
      </c>
      <c r="B69" s="12" t="s">
        <v>87</v>
      </c>
      <c r="C69" s="13">
        <v>0</v>
      </c>
      <c r="D69" s="13">
        <v>0</v>
      </c>
      <c r="E69" s="13">
        <v>0</v>
      </c>
      <c r="F69" s="22" t="s">
        <v>91</v>
      </c>
      <c r="G69" s="22">
        <v>0</v>
      </c>
      <c r="H69" s="22" t="s">
        <v>91</v>
      </c>
      <c r="I69" s="22" t="s">
        <v>91</v>
      </c>
    </row>
    <row r="70" spans="1:9" s="1" customFormat="1" ht="47.25">
      <c r="A70" s="11" t="s">
        <v>88</v>
      </c>
      <c r="B70" s="12" t="s">
        <v>89</v>
      </c>
      <c r="C70" s="13">
        <v>0</v>
      </c>
      <c r="D70" s="13">
        <v>0</v>
      </c>
      <c r="E70" s="13">
        <v>-4000</v>
      </c>
      <c r="F70" s="22" t="s">
        <v>91</v>
      </c>
      <c r="G70" s="22">
        <v>0</v>
      </c>
      <c r="H70" s="22" t="s">
        <v>91</v>
      </c>
      <c r="I70" s="23" t="s">
        <v>91</v>
      </c>
    </row>
    <row r="71" spans="1:9" s="1" customFormat="1" ht="31.5">
      <c r="A71" s="11" t="s">
        <v>77</v>
      </c>
      <c r="B71" s="12" t="s">
        <v>90</v>
      </c>
      <c r="C71" s="13">
        <v>-19163.599999999999</v>
      </c>
      <c r="D71" s="13">
        <v>25675.599999999999</v>
      </c>
      <c r="E71" s="13">
        <v>-15163.6</v>
      </c>
      <c r="F71" s="22" t="s">
        <v>91</v>
      </c>
      <c r="G71" s="22">
        <v>-15548.8</v>
      </c>
      <c r="H71" s="22" t="s">
        <v>91</v>
      </c>
      <c r="I71" s="23" t="s">
        <v>91</v>
      </c>
    </row>
    <row r="72" spans="1:9" ht="15.75">
      <c r="A72" s="6"/>
      <c r="B72" s="8" t="s">
        <v>14</v>
      </c>
      <c r="C72" s="9">
        <f>C69+C70+C71</f>
        <v>-19163.599999999999</v>
      </c>
      <c r="D72" s="9">
        <f>D69+D70+D71</f>
        <v>25675.599999999999</v>
      </c>
      <c r="E72" s="9">
        <f t="shared" ref="E72:G72" si="9">E69+E70+E71</f>
        <v>-19163.599999999999</v>
      </c>
      <c r="F72" s="9" t="e">
        <f t="shared" si="9"/>
        <v>#VALUE!</v>
      </c>
      <c r="G72" s="9">
        <f t="shared" si="9"/>
        <v>-15548.8</v>
      </c>
      <c r="H72" s="22" t="s">
        <v>91</v>
      </c>
      <c r="I72" s="23" t="s">
        <v>91</v>
      </c>
    </row>
    <row r="74" spans="1:9">
      <c r="D74" s="26"/>
      <c r="E74" s="26"/>
      <c r="F74" s="26"/>
      <c r="G74" s="26"/>
      <c r="H74" s="26"/>
      <c r="I74" s="26"/>
    </row>
    <row r="75" spans="1:9" ht="28.5" customHeight="1">
      <c r="A75" s="33"/>
      <c r="B75" s="33"/>
      <c r="C75" s="27"/>
      <c r="I75" s="28"/>
    </row>
  </sheetData>
  <mergeCells count="9">
    <mergeCell ref="A75:B75"/>
    <mergeCell ref="B8:I8"/>
    <mergeCell ref="B24:I24"/>
    <mergeCell ref="B68:I68"/>
    <mergeCell ref="A1:I1"/>
    <mergeCell ref="A2:I2"/>
    <mergeCell ref="A3:I3"/>
    <mergeCell ref="A4:I4"/>
    <mergeCell ref="A6:I6"/>
  </mergeCells>
  <pageMargins left="1.1811023622047245" right="0.59055118110236227" top="0.78740157480314965" bottom="0.59055118110236227" header="0.31496062992125984" footer="0.31496062992125984"/>
  <pageSetup paperSize="9" scale="6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исполн.бюджета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2020-07-14T12:03:46Z</dcterms:modified>
</cp:coreProperties>
</file>