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0"/>
  </bookViews>
  <sheets>
    <sheet name="МО г.Ртищево" sheetId="1" r:id="rId1"/>
  </sheets>
  <definedNames/>
  <calcPr fullCalcOnLoad="1"/>
</workbook>
</file>

<file path=xl/sharedStrings.xml><?xml version="1.0" encoding="utf-8"?>
<sst xmlns="http://schemas.openxmlformats.org/spreadsheetml/2006/main" count="239" uniqueCount="227">
  <si>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</si>
  <si>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</si>
  <si>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</si>
  <si>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Земельный налог</t>
  </si>
  <si>
    <t>Доходы от перечисления части прибыли</t>
  </si>
  <si>
    <t>Плат.за негат.возд.на окр.ср.</t>
  </si>
  <si>
    <t xml:space="preserve">Невыясненные поступления </t>
  </si>
  <si>
    <t>БЕЗВОЗМЕЗДНЫЕ ПЕРЕЧИСЛЕНИЯ</t>
  </si>
  <si>
    <t>Дотации</t>
  </si>
  <si>
    <t>ПРОЧИЕ БЕЗВОЗМЕЗДНЫЕ ПОСТУПЛЕНИЯ (спонсорская помощь)</t>
  </si>
  <si>
    <t>РАСХОДЫ</t>
  </si>
  <si>
    <t>ОБЩЕГОСУДАРСТВЕННЫЕ ВОПРОСЫ</t>
  </si>
  <si>
    <t>ПРАВООХРАНИТЕЛЬНАЯ ДЕЯТЕЛЬНОСТЬ</t>
  </si>
  <si>
    <t>НАЦИОНАЛЬНАЯ ЭКОНОМИКА</t>
  </si>
  <si>
    <t>ЖИЛИЩНО-КОММУНАЛЬНОЕ ХОЗЯЙСТВО</t>
  </si>
  <si>
    <t>0503</t>
  </si>
  <si>
    <t>Благоустройство</t>
  </si>
  <si>
    <t>0700</t>
  </si>
  <si>
    <t>ОБРАЗОВАНИЕ</t>
  </si>
  <si>
    <t>СОЦИАЛЬНАЯ ПОЛИТИКА</t>
  </si>
  <si>
    <t>1001</t>
  </si>
  <si>
    <t>1003</t>
  </si>
  <si>
    <t>1100</t>
  </si>
  <si>
    <t>1101</t>
  </si>
  <si>
    <t>Иные межбюджетные трансферты</t>
  </si>
  <si>
    <t>ИТОГО РАСХОДОВ</t>
  </si>
  <si>
    <t>0100</t>
  </si>
  <si>
    <t>0103</t>
  </si>
  <si>
    <t>0111</t>
  </si>
  <si>
    <t>0300</t>
  </si>
  <si>
    <t>0400</t>
  </si>
  <si>
    <t>0412</t>
  </si>
  <si>
    <t>0500</t>
  </si>
  <si>
    <t>0501</t>
  </si>
  <si>
    <t>0502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</si>
  <si>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</si>
  <si>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</si>
  <si>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</si>
  <si>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</si>
  <si>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</si>
  <si>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</si>
  <si>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</si>
  <si>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</si>
  <si>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</si>
  <si>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</si>
  <si>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Задолж. И перерасч. По отмен.налогам</t>
  </si>
  <si>
    <t>МЕЖБЮДЖЕТНЫЕ ТРАНСФЕРТЫ</t>
  </si>
  <si>
    <t>Межбюджетные трансферты из бюджетов поселений бюджету МР</t>
  </si>
  <si>
    <t>Госпошлина</t>
  </si>
  <si>
    <t>в том числе собственные доходы</t>
  </si>
  <si>
    <t>0409</t>
  </si>
  <si>
    <t>Компенсация затрат</t>
  </si>
  <si>
    <t>Мероприятия по землеустройству и землепользованию</t>
  </si>
  <si>
    <t>0113</t>
  </si>
  <si>
    <t>ФИЗИЧЕСКАЯ КУЛЬТУРА И СПОРТ</t>
  </si>
  <si>
    <t>1200</t>
  </si>
  <si>
    <t>СРЕДСТВА МАССОВОЙ ИНФОРМАЦИИ</t>
  </si>
  <si>
    <t>1202</t>
  </si>
  <si>
    <t>Периодическая печать и издательства</t>
  </si>
  <si>
    <t>Возврат остатков субсидий, субвенций и иных</t>
  </si>
  <si>
    <t>0314</t>
  </si>
  <si>
    <t>раздел</t>
  </si>
  <si>
    <t>Классификация</t>
  </si>
  <si>
    <t>5220610</t>
  </si>
  <si>
    <t>5220611</t>
  </si>
  <si>
    <t>Капитальный ремонт муниципального жилищного фонда</t>
  </si>
  <si>
    <t>Прочие мероприятия по благоустройству</t>
  </si>
  <si>
    <t>Резервный фонд местной администрации</t>
  </si>
  <si>
    <t>Другие вопросы в области национальной безопасности и правоохранительной деятельности, в том числе:</t>
  </si>
  <si>
    <t>5210600</t>
  </si>
  <si>
    <t>0107</t>
  </si>
  <si>
    <t>Другие вопросы в области национальной экономики, в том числе:</t>
  </si>
  <si>
    <t>Расходы на оплату членских взносов в ассоциации</t>
  </si>
  <si>
    <t>Расходы на обеспечение деятельности муниципальных казенных учреждений  (МУ "ЦБ",     МУ "АХГР")</t>
  </si>
  <si>
    <t>Доплаты к пенсиям муниципальных служащих</t>
  </si>
  <si>
    <t>Обеспечение деятельности представительного органа муниципального образования</t>
  </si>
  <si>
    <t>Коммунальное хозяйство, в том числе:</t>
  </si>
  <si>
    <t>Акцизы на нефтепродукты</t>
  </si>
  <si>
    <t>Погашение задолженности по муниципальной целевой программе "Ремонт дорог общего пользования на территории муниципального образования г. Ртищево в 2013 году" - строительный контроль за строительством дорог</t>
  </si>
  <si>
    <t>9931001</t>
  </si>
  <si>
    <t>9140008200</t>
  </si>
  <si>
    <t>9530005350</t>
  </si>
  <si>
    <t>9930008100</t>
  </si>
  <si>
    <t>Расходы по исполнительным листам</t>
  </si>
  <si>
    <t>9910008510</t>
  </si>
  <si>
    <t>75301G0800</t>
  </si>
  <si>
    <t>Обязательные платежи и (или) взносы собственников помещений многоквартирных домов за капитальный ремонт, согласно ЖК РФ ст. 158 ч. 1</t>
  </si>
  <si>
    <t>9510005150</t>
  </si>
  <si>
    <t>9510005110</t>
  </si>
  <si>
    <t>9400006700</t>
  </si>
  <si>
    <t>0408</t>
  </si>
  <si>
    <t>7240100000</t>
  </si>
  <si>
    <t>0703</t>
  </si>
  <si>
    <t>Дополнительное образование</t>
  </si>
  <si>
    <t>9140008600</t>
  </si>
  <si>
    <t>7910300550</t>
  </si>
  <si>
    <t>7920100460</t>
  </si>
  <si>
    <t>7930200Б20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</si>
  <si>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</si>
  <si>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7930200Б30</t>
  </si>
  <si>
    <t>Капитальный  ремонт водозаборной скважины в Северо-Восточной части г.Ртищево</t>
  </si>
  <si>
    <t>7240100К020</t>
  </si>
  <si>
    <t>75303G0800</t>
  </si>
  <si>
    <t>9400006800</t>
  </si>
  <si>
    <t>Иные мероприятия в области управления муниципальным имуществом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</si>
  <si>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</si>
  <si>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7900000000</t>
  </si>
  <si>
    <t>7240100Р80</t>
  </si>
  <si>
    <t>Капитальный ремонт водопровода от водонапорной башни по ул. Красноармейской до ул. Яблочкова в г. Ртищево Саратовской области</t>
  </si>
  <si>
    <t>7240100Р90</t>
  </si>
  <si>
    <t>Капитальный реонт водонапорной башни, расположенной по адресу: Саратовская область, г. Ртищево, ул. Красноармейская</t>
  </si>
  <si>
    <t>7240100С20</t>
  </si>
  <si>
    <t>7240100С10</t>
  </si>
  <si>
    <t>Технологическое присоединение энергопринимающих устройств водозаборной скважины, расположенной по адресу: Саратовская область, г. Ртищево, ул. Красноармейская</t>
  </si>
  <si>
    <t>Остатки на начало года</t>
  </si>
  <si>
    <t>Выполнение других обязательств муниципального образования</t>
  </si>
  <si>
    <t>9140008700</t>
  </si>
  <si>
    <t>Проведение выборов в представительные органы муниципального образования</t>
  </si>
  <si>
    <t>Основное мероприятие "Содержание автомобильных дорог общего пользования местного значения"</t>
  </si>
  <si>
    <t>Основное мероприятие "Ремонт асфальтового покрытия улиц и дворовых территорий г. Ртищево"</t>
  </si>
  <si>
    <t>7530000000</t>
  </si>
  <si>
    <t>7540200000</t>
  </si>
  <si>
    <t>72120V0000</t>
  </si>
  <si>
    <t>Муниципальная программа  "Благоустройство населённых пунктов  муниципального образования на 2018 год", в том числе:</t>
  </si>
  <si>
    <t>83001V0000</t>
  </si>
  <si>
    <t>Основное мероприятие "Приобретение и посадка цветочной рассады "</t>
  </si>
  <si>
    <t>83002V0000</t>
  </si>
  <si>
    <t>Основное мероприятие "Формовочная обрезка деревьев"</t>
  </si>
  <si>
    <t>83003V0000</t>
  </si>
  <si>
    <t>Основное мероприятие "Удаление, спил сухостойных и аварийных  деревьев"</t>
  </si>
  <si>
    <t>83004V0000</t>
  </si>
  <si>
    <t>Основное мероприятие "Ликвидация несанкционированных свалок"</t>
  </si>
  <si>
    <t>83005V0000</t>
  </si>
  <si>
    <t>Основное мероприятие "Уборка и содержание территории кладбищ муниципального образования"</t>
  </si>
  <si>
    <t>83007V0000</t>
  </si>
  <si>
    <t>Основное мероприятие "Уборка и содержание территорий населенных пунктов муниципального образования"</t>
  </si>
  <si>
    <t>83008V0000</t>
  </si>
  <si>
    <t>Основное мероприятие "Улучшение эстетического и архитектурного вида городского парка культуры и отдыха"</t>
  </si>
  <si>
    <t>83009V0000</t>
  </si>
  <si>
    <t>Основное мероприятие "Установка стелы «Я люблю город Ртищево»"</t>
  </si>
  <si>
    <t>83011V0000</t>
  </si>
  <si>
    <t xml:space="preserve"> Основное мероприятие "Поставка электроэнергии для работы уличного освещения"</t>
  </si>
  <si>
    <t>83012V0000</t>
  </si>
  <si>
    <t>Основное мероприятие "Выполнение работ по обслуживанию уличного освещения"</t>
  </si>
  <si>
    <t>83013V0000</t>
  </si>
  <si>
    <t>Основное мероприятие "Расчеты с ГАУ Агентство по повышению энергоэффективности Саратовской области"</t>
  </si>
  <si>
    <t>83014V0000</t>
  </si>
  <si>
    <t>Основное мероприятие "Уменьшение численности безнадзорных животных"</t>
  </si>
  <si>
    <t>83015V0000</t>
  </si>
  <si>
    <t>Основное мероприятие "Уборка территорий в зонах отдыха"</t>
  </si>
  <si>
    <t>83017V0000</t>
  </si>
  <si>
    <t>Основное мероприятие "Прочие мероприятия по уличному освещению"</t>
  </si>
  <si>
    <t>Основное мероприятие "Изготовление сметной документации, технический контроль"</t>
  </si>
  <si>
    <t>9910008530</t>
  </si>
  <si>
    <t>Расходы на исполнение административных правонарушений</t>
  </si>
  <si>
    <t>75306G0800</t>
  </si>
  <si>
    <t>04.42.01.</t>
  </si>
  <si>
    <t>04.42.02</t>
  </si>
  <si>
    <t>054,059</t>
  </si>
  <si>
    <t>84002L5550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</si>
  <si>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(местный бюджет)</t>
  </si>
  <si>
    <t>Муниципальная программа "Формирование комфортной городской среды муниципального образования город Ртищево на 2018 - 2022 годы"</t>
  </si>
  <si>
    <t>840000000</t>
  </si>
  <si>
    <t>840010000</t>
  </si>
  <si>
    <t>8400200000</t>
  </si>
  <si>
    <t>83018V0000</t>
  </si>
  <si>
    <t>Основное мероприятие "Приобретение детских качелей для установки на территории города Ртищево"</t>
  </si>
  <si>
    <t>7240100Т10</t>
  </si>
  <si>
    <t>7240100Т20</t>
  </si>
  <si>
    <t>Строительство объекта: "Канализационно - очистные сооружения в г. Ртищево Саратовской области"</t>
  </si>
  <si>
    <t>84001L5550</t>
  </si>
  <si>
    <t>план на 9 месяцев</t>
  </si>
  <si>
    <t>% к плану 9 месяцев</t>
  </si>
  <si>
    <t>Налог на доходы физических лиц</t>
  </si>
  <si>
    <t>Доходы, получаемые в виде арендной платы за земельные участки</t>
  </si>
  <si>
    <t xml:space="preserve">Прочие поступления от использования имущества, находящегося в муниципальной собственности </t>
  </si>
  <si>
    <t>Доходы от сдачи в аренду имущества находящегося в оперативном управлении</t>
  </si>
  <si>
    <t>Налог на имущество физических лиц</t>
  </si>
  <si>
    <t>Доходы от продажи земельных участков</t>
  </si>
  <si>
    <t>Штрафы, санкции, возмещение ущерба</t>
  </si>
  <si>
    <t>83019V0000</t>
  </si>
  <si>
    <t>9510005360</t>
  </si>
  <si>
    <t>Выполнение других обязательств муниципального образования в области жилищного хозяйства</t>
  </si>
  <si>
    <t>830200Б240</t>
  </si>
  <si>
    <t>72143</t>
  </si>
  <si>
    <t>721430Г070</t>
  </si>
  <si>
    <t>7214379200</t>
  </si>
  <si>
    <t xml:space="preserve">Сведения
об исполнении бюджета муниципального образования город Ртищево 
за 2018 год
</t>
  </si>
  <si>
    <t>Уточненные годовые плановые назначения, тыс. рублей</t>
  </si>
  <si>
    <t>Исполнено, тыс. рублей</t>
  </si>
  <si>
    <t>Процент  исполнения к уточненному годовому плану, %</t>
  </si>
  <si>
    <t>НАЛОГОВЫЕ И НЕНАЛОГОВЫЕ ДОХОДЫ</t>
  </si>
  <si>
    <t>Единый сельскохозяйственный  налог</t>
  </si>
  <si>
    <t>Доходы от перечисления части прибыли государственных и муниципальных унитарных предприятий</t>
  </si>
  <si>
    <t xml:space="preserve">Субсидии </t>
  </si>
  <si>
    <t>ИТОГО ДОХОДОВ</t>
  </si>
  <si>
    <t>Другие общегосударственные вопросы в том числе:</t>
  </si>
  <si>
    <t>Оплата за газ для поддержания "Вечного огня"</t>
  </si>
  <si>
    <t>Дорожное хозяйство (дорожные фонды), в том числе:</t>
  </si>
  <si>
    <t>Жилищное хозяйство, в том числе:</t>
  </si>
  <si>
    <t>Предоставление субсидий бюджетным учреждениям  ( МАУ СШ)</t>
  </si>
  <si>
    <t>Основное мероприятие "Приобретение и установка камер уличного видеонаблюдения"</t>
  </si>
  <si>
    <t>Основное мероприятие "Реализация комплексных мер по стимулированию участия населения в деятельности общественной организации «Народная дружина»"</t>
  </si>
  <si>
    <t>Основное мероприятие "Создание и распространение антинаркотических буклетов, листовок и проспектов"</t>
  </si>
  <si>
    <t>Транспорт, в том числе:</t>
  </si>
  <si>
    <t>Муниципальная программа  "Развитие транспортной системы в Ртищевском муниципальном районе на 2017-2020 годы", подпрограмма "Ремонт автомобильных дорог и искусственных сооружений на них в границах городских и сельских поселений", из них:</t>
  </si>
  <si>
    <t>Муниципальная программа  "Развитие транспортной системы в Ртищевском муниципальном районе на 2017-2020 годы", подпрограмма "Развитие учреждений и предприятий транспортной отрасли", 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МО г. Ртищево"</t>
  </si>
  <si>
    <t>Муниципальная программа  "Благоустройство населённых пунктов  муниципального образования на 2018 год", основное мероприятие "Приобретение и установка остановочных павильонов"</t>
  </si>
  <si>
    <t>Основное мероприятие "Обеспечение надлежащего осуществления полномочий по решению вопросов местного значения"</t>
  </si>
  <si>
    <t>Муниципальная программа "Обеспечение населения доступным жильем и развитие жилищно-коммунальной инфраструктуры на 2014-2020 годы", подпрограмма "Модернизация  объектов коммунальной инфраструктуры", из них:</t>
  </si>
  <si>
    <t>Основное мероприятие "Капитальный ремонт водозаборной скважины, расположенной по адресу: Саратовская область, г. Ртищево, ул. Красноармейская "</t>
  </si>
  <si>
    <t>Основное мероприятие "Капитальный ремонт разводящей водопроводной сети, расположенной по адресу: Саратовская область, г. Ртищево"</t>
  </si>
  <si>
    <t>Субсидии на поддержку государственных программ субъектов РФи муниципальных программ формирования современной городской среды (областная часть)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</si>
  <si>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(муниципальная часть)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</si>
  <si>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 на 2017 - 2020 годы", из них:</t>
  </si>
  <si>
    <t>Муниципальная программа "Обеспечение населения доступным жильем и развитие жилищно-коммунальной инфраструктуры на 2014-2020 годы", подпрограмма "Градостроительное планирование развития территорий поселений Ртищевского муниципального района на 2014 - 2020 годы", из них:</t>
  </si>
  <si>
    <t>Основное мероприятие "Подготовка и проверка документации, полученной в результате градостроительной деятельности, осуществяемой в виде территориального планирования, градостроительного планирования, планировки территории  МО г. Ртищево"</t>
  </si>
  <si>
    <t>Основное мероприятие "Подготовка нормативов градостроительного проектирования МО г. Ртищево"</t>
  </si>
  <si>
    <t>Муниципальная программа  "Благоустройство МО г. Ртищево на 2018 год", в том числе:</t>
  </si>
  <si>
    <t>Основное мероприятие "Благоустройство дворовых территорий многоквартирных домов МО г. Ртищево"</t>
  </si>
  <si>
    <t>Основное мероприятие "Благоустройство общественных территорий МО г. Ртищево"</t>
  </si>
  <si>
    <t>Основное мероприятие "Приобретение, установка изгороди на ул. Громова"</t>
  </si>
  <si>
    <t>Обеспечение проведения выборов и референдумов, в том числе:</t>
  </si>
  <si>
    <t>Меры социальной поддержки почётных граждан</t>
  </si>
  <si>
    <t>Поддержка государственных программ субъектов РФ и муниципальных программ формирования современной городской среды (федеральная, областная и муниципальная части)</t>
  </si>
  <si>
    <t>Приложение № 1
к распоряжению администрации Ртищевского  муниципального района 
 от 8 апреля 2019 года № 255-р</t>
  </si>
  <si>
    <t>Верно: ведущий специалист отдела  делопроизводства                                    С.В. Петрина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</si>
</sst>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"/>
    <numFmt numFmtId="186" formatCode="0.0"/>
    <numFmt numFmtId="187" formatCode="#,##0.00&quot;р.&quot;"/>
    <numFmt numFmtId="188" formatCode="#,##0.000"/>
    <numFmt numFmtId="189" formatCode="#,##0.0000"/>
    <numFmt numFmtId="190" formatCode="#,##0.00000"/>
    <numFmt numFmtId="191" formatCode="_(* #,##0.000_);_(* \(#,##0.000\);_(* &quot;-&quot;??_);_(@_)"/>
    <numFmt numFmtId="192" formatCode="_(* #,##0.0_);_(* \(#,##0.0\);_(* &quot;-&quot;??_);_(@_)"/>
    <numFmt numFmtId="193" formatCode="_-* #,##0.0_р_._-;\-* #,##0.0_р_._-;_-* &quot;-&quot;?_р_._-;_-@_-"/>
    <numFmt numFmtId="194" formatCode="#,##0.00_р_."/>
    <numFmt numFmtId="195" formatCode="0000000"/>
    <numFmt numFmtId="196" formatCode="#,##0.00;[Red]\-#,##0.00;0.00"/>
    <numFmt numFmtId="197" formatCode="000000000"/>
    <numFmt numFmtId="198" formatCode="00\.00\.00"/>
    <numFmt numFmtId="199" formatCode="#,##0.0&quot;р.&quot;"/>
    <numFmt numFmtId="200" formatCode="#,##0.0_р_.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3"/>
      <color indexed="10"/>
      <name val="Times New Roman"/>
      <family val="1"/>
    </font>
    <font>
      <i/>
      <sz val="13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49" fontId="18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wrapText="1"/>
    </xf>
    <xf numFmtId="49" fontId="19" fillId="0" borderId="10" xfId="0" applyNumberFormat="1" applyFont="1" applyFill="1" applyBorder="1" applyAlignment="1">
      <alignment horizontal="left" wrapText="1"/>
    </xf>
    <xf numFmtId="185" fontId="19" fillId="0" borderId="10" xfId="0" applyNumberFormat="1" applyFont="1" applyFill="1" applyBorder="1" applyAlignment="1">
      <alignment horizontal="center" wrapText="1"/>
    </xf>
    <xf numFmtId="184" fontId="19" fillId="0" borderId="10" xfId="0" applyNumberFormat="1" applyFont="1" applyFill="1" applyBorder="1" applyAlignment="1">
      <alignment horizontal="center" wrapText="1"/>
    </xf>
    <xf numFmtId="9" fontId="19" fillId="0" borderId="10" xfId="0" applyNumberFormat="1" applyFont="1" applyFill="1" applyBorder="1" applyAlignment="1">
      <alignment horizontal="center" wrapText="1"/>
    </xf>
    <xf numFmtId="0" fontId="19" fillId="0" borderId="12" xfId="56" applyNumberFormat="1" applyFont="1" applyFill="1" applyBorder="1" applyAlignment="1" applyProtection="1">
      <alignment horizontal="left" wrapText="1"/>
      <protection hidden="1"/>
    </xf>
    <xf numFmtId="49" fontId="19" fillId="0" borderId="12" xfId="56" applyNumberFormat="1" applyFont="1" applyFill="1" applyBorder="1" applyAlignment="1" applyProtection="1">
      <alignment horizontal="left" wrapText="1"/>
      <protection hidden="1"/>
    </xf>
    <xf numFmtId="0" fontId="19" fillId="0" borderId="13" xfId="56" applyNumberFormat="1" applyFont="1" applyFill="1" applyBorder="1" applyAlignment="1" applyProtection="1">
      <alignment horizontal="left" wrapText="1"/>
      <protection hidden="1"/>
    </xf>
    <xf numFmtId="4" fontId="19" fillId="0" borderId="1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left" vertical="top" wrapText="1"/>
    </xf>
    <xf numFmtId="185" fontId="19" fillId="0" borderId="10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top" wrapText="1"/>
    </xf>
    <xf numFmtId="49" fontId="18" fillId="0" borderId="11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left" vertical="center" wrapText="1"/>
    </xf>
    <xf numFmtId="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left" wrapText="1"/>
    </xf>
    <xf numFmtId="185" fontId="20" fillId="0" borderId="10" xfId="0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184" fontId="20" fillId="0" borderId="10" xfId="0" applyNumberFormat="1" applyFont="1" applyFill="1" applyBorder="1" applyAlignment="1">
      <alignment horizontal="center" wrapText="1"/>
    </xf>
    <xf numFmtId="9" fontId="20" fillId="0" borderId="10" xfId="0" applyNumberFormat="1" applyFont="1" applyFill="1" applyBorder="1" applyAlignment="1">
      <alignment horizontal="center" wrapText="1"/>
    </xf>
    <xf numFmtId="49" fontId="20" fillId="0" borderId="10" xfId="0" applyNumberFormat="1" applyFont="1" applyFill="1" applyBorder="1" applyAlignment="1">
      <alignment horizontal="center" wrapText="1"/>
    </xf>
    <xf numFmtId="0" fontId="20" fillId="0" borderId="10" xfId="0" applyNumberFormat="1" applyFont="1" applyFill="1" applyBorder="1" applyAlignment="1">
      <alignment horizontal="left" wrapText="1"/>
    </xf>
    <xf numFmtId="49" fontId="19" fillId="0" borderId="10" xfId="0" applyNumberFormat="1" applyFont="1" applyFill="1" applyBorder="1" applyAlignment="1">
      <alignment horizontal="left"/>
    </xf>
    <xf numFmtId="185" fontId="19" fillId="0" borderId="10" xfId="0" applyNumberFormat="1" applyFont="1" applyFill="1" applyBorder="1" applyAlignment="1">
      <alignment horizontal="center" vertical="center"/>
    </xf>
    <xf numFmtId="184" fontId="19" fillId="0" borderId="1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center" vertical="center"/>
    </xf>
    <xf numFmtId="185" fontId="19" fillId="0" borderId="0" xfId="0" applyNumberFormat="1" applyFont="1" applyFill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/>
    </xf>
    <xf numFmtId="0" fontId="19" fillId="0" borderId="15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53"/>
  <sheetViews>
    <sheetView tabSelected="1" view="pageBreakPreview" zoomScaleNormal="85" zoomScaleSheetLayoutView="100" zoomScalePageLayoutView="0" workbookViewId="0" topLeftCell="B129">
      <selection activeCell="B155" sqref="B155"/>
    </sheetView>
  </sheetViews>
  <sheetFormatPr defaultColWidth="9.140625" defaultRowHeight="12.75"/>
  <cols>
    <col min="1" max="1" width="6.7109375" style="4" hidden="1" customWidth="1"/>
    <col min="2" max="2" width="78.7109375" style="4" customWidth="1"/>
    <col min="3" max="3" width="15.421875" style="40" hidden="1" customWidth="1"/>
    <col min="4" max="4" width="18.00390625" style="41" customWidth="1"/>
    <col min="5" max="5" width="14.8515625" style="41" hidden="1" customWidth="1"/>
    <col min="6" max="6" width="17.00390625" style="41" customWidth="1"/>
    <col min="7" max="7" width="16.8515625" style="41" customWidth="1"/>
    <col min="8" max="8" width="11.8515625" style="41" hidden="1" customWidth="1"/>
    <col min="9" max="9" width="12.28125" style="4" customWidth="1"/>
    <col min="10" max="16384" width="9.140625" style="4" customWidth="1"/>
  </cols>
  <sheetData>
    <row r="1" spans="1:8" ht="75.75" customHeight="1">
      <c r="A1" s="1"/>
      <c r="B1" s="1"/>
      <c r="C1" s="2"/>
      <c r="D1" s="51" t="s">
        <v>225</v>
      </c>
      <c r="E1" s="51"/>
      <c r="F1" s="51"/>
      <c r="G1" s="51"/>
      <c r="H1" s="3"/>
    </row>
    <row r="2" spans="1:8" ht="64.5" customHeight="1">
      <c r="A2" s="54" t="s">
        <v>187</v>
      </c>
      <c r="B2" s="54"/>
      <c r="C2" s="54"/>
      <c r="D2" s="54"/>
      <c r="E2" s="54"/>
      <c r="F2" s="54"/>
      <c r="G2" s="54"/>
      <c r="H2" s="54"/>
    </row>
    <row r="3" spans="1:8" ht="48" customHeight="1">
      <c r="A3" s="5"/>
      <c r="B3" s="43" t="s">
        <v>2</v>
      </c>
      <c r="C3" s="22"/>
      <c r="D3" s="48" t="s">
        <v>188</v>
      </c>
      <c r="E3" s="43" t="s">
        <v>171</v>
      </c>
      <c r="F3" s="48" t="s">
        <v>189</v>
      </c>
      <c r="G3" s="43" t="s">
        <v>190</v>
      </c>
      <c r="H3" s="49" t="s">
        <v>172</v>
      </c>
    </row>
    <row r="4" spans="1:8" ht="38.25" customHeight="1">
      <c r="A4" s="5"/>
      <c r="B4" s="44"/>
      <c r="C4" s="23"/>
      <c r="D4" s="48"/>
      <c r="E4" s="44"/>
      <c r="F4" s="48"/>
      <c r="G4" s="44"/>
      <c r="H4" s="50"/>
    </row>
    <row r="5" spans="1:8" ht="19.5" customHeight="1">
      <c r="A5" s="5"/>
      <c r="B5" s="7">
        <v>1</v>
      </c>
      <c r="C5" s="8"/>
      <c r="D5" s="6">
        <v>2</v>
      </c>
      <c r="E5" s="7"/>
      <c r="F5" s="6">
        <v>3</v>
      </c>
      <c r="G5" s="7">
        <v>4</v>
      </c>
      <c r="H5" s="9"/>
    </row>
    <row r="6" spans="1:8" ht="16.5">
      <c r="A6" s="5"/>
      <c r="B6" s="10" t="s">
        <v>191</v>
      </c>
      <c r="C6" s="11"/>
      <c r="D6" s="12">
        <f>D7+D8+D9+D10+D11+D12+D13+D14+D15+D18+D19+D20+D21+D22+D23+D16+D17</f>
        <v>78352.7</v>
      </c>
      <c r="E6" s="12">
        <f>E7+E8+E9+E10+E11+E12+E13+E14+E15+E18+E19+E20+E21+E22+E23+E16</f>
        <v>44158</v>
      </c>
      <c r="F6" s="12">
        <f>F7+F8+F9+F10+F11+F12+F13+F14+F15+F18+F19+F20+F21+F22+F23+F16+F17</f>
        <v>83605.80000000002</v>
      </c>
      <c r="G6" s="13">
        <f aca="true" t="shared" si="0" ref="G6:G31">F6/D6</f>
        <v>1.0670442754365839</v>
      </c>
      <c r="H6" s="14">
        <f>F6/E6</f>
        <v>1.8933330313872916</v>
      </c>
    </row>
    <row r="7" spans="1:8" ht="16.5">
      <c r="A7" s="5"/>
      <c r="B7" s="10" t="s">
        <v>173</v>
      </c>
      <c r="C7" s="11"/>
      <c r="D7" s="12">
        <v>41560</v>
      </c>
      <c r="E7" s="12">
        <v>28500</v>
      </c>
      <c r="F7" s="12">
        <v>43594.8</v>
      </c>
      <c r="G7" s="13">
        <f t="shared" si="0"/>
        <v>1.0489605389797882</v>
      </c>
      <c r="H7" s="14">
        <f aca="true" t="shared" si="1" ref="H7:H31">F7/E7</f>
        <v>1.529642105263158</v>
      </c>
    </row>
    <row r="8" spans="1:8" ht="16.5">
      <c r="A8" s="5"/>
      <c r="B8" s="10" t="s">
        <v>77</v>
      </c>
      <c r="C8" s="11"/>
      <c r="D8" s="12">
        <v>5462.4</v>
      </c>
      <c r="E8" s="12">
        <v>3600</v>
      </c>
      <c r="F8" s="12">
        <v>5553</v>
      </c>
      <c r="G8" s="13">
        <f t="shared" si="0"/>
        <v>1.01658611599297</v>
      </c>
      <c r="H8" s="14">
        <f t="shared" si="1"/>
        <v>1.5425</v>
      </c>
    </row>
    <row r="9" spans="1:8" ht="16.5">
      <c r="A9" s="5"/>
      <c r="B9" s="10" t="s">
        <v>192</v>
      </c>
      <c r="C9" s="11"/>
      <c r="D9" s="12">
        <v>1003</v>
      </c>
      <c r="E9" s="12">
        <v>703</v>
      </c>
      <c r="F9" s="12">
        <v>1011.3</v>
      </c>
      <c r="G9" s="13">
        <f t="shared" si="0"/>
        <v>1.0082751744765703</v>
      </c>
      <c r="H9" s="14">
        <f t="shared" si="1"/>
        <v>1.4385490753911805</v>
      </c>
    </row>
    <row r="10" spans="1:8" ht="16.5">
      <c r="A10" s="5"/>
      <c r="B10" s="10" t="s">
        <v>177</v>
      </c>
      <c r="C10" s="11"/>
      <c r="D10" s="12">
        <v>13885.3</v>
      </c>
      <c r="E10" s="12">
        <v>2350</v>
      </c>
      <c r="F10" s="12">
        <v>16709.5</v>
      </c>
      <c r="G10" s="13">
        <f t="shared" si="0"/>
        <v>1.2033949572569553</v>
      </c>
      <c r="H10" s="14">
        <f t="shared" si="1"/>
        <v>7.110425531914894</v>
      </c>
    </row>
    <row r="11" spans="1:8" ht="16.5">
      <c r="A11" s="5"/>
      <c r="B11" s="10" t="s">
        <v>3</v>
      </c>
      <c r="C11" s="11"/>
      <c r="D11" s="12">
        <v>11850</v>
      </c>
      <c r="E11" s="12">
        <v>6030</v>
      </c>
      <c r="F11" s="12">
        <v>11872.6</v>
      </c>
      <c r="G11" s="13">
        <f t="shared" si="0"/>
        <v>1.0019071729957807</v>
      </c>
      <c r="H11" s="14">
        <f t="shared" si="1"/>
        <v>1.968922056384743</v>
      </c>
    </row>
    <row r="12" spans="1:8" ht="16.5" hidden="1">
      <c r="A12" s="5"/>
      <c r="B12" s="10" t="s">
        <v>48</v>
      </c>
      <c r="C12" s="11"/>
      <c r="D12" s="12">
        <v>0</v>
      </c>
      <c r="E12" s="12">
        <v>0</v>
      </c>
      <c r="F12" s="12">
        <v>0</v>
      </c>
      <c r="G12" s="13" t="e">
        <f t="shared" si="0"/>
        <v>#DIV/0!</v>
      </c>
      <c r="H12" s="14" t="e">
        <f t="shared" si="1"/>
        <v>#DIV/0!</v>
      </c>
    </row>
    <row r="13" spans="1:8" ht="16.5" hidden="1">
      <c r="A13" s="5"/>
      <c r="B13" s="10" t="s">
        <v>45</v>
      </c>
      <c r="C13" s="11"/>
      <c r="D13" s="12">
        <v>0</v>
      </c>
      <c r="E13" s="12">
        <v>0</v>
      </c>
      <c r="F13" s="12">
        <v>0</v>
      </c>
      <c r="G13" s="13" t="e">
        <f t="shared" si="0"/>
        <v>#DIV/0!</v>
      </c>
      <c r="H13" s="14" t="e">
        <f t="shared" si="1"/>
        <v>#DIV/0!</v>
      </c>
    </row>
    <row r="14" spans="1:8" ht="16.5">
      <c r="A14" s="5"/>
      <c r="B14" s="10" t="s">
        <v>174</v>
      </c>
      <c r="C14" s="11"/>
      <c r="D14" s="12">
        <v>1900</v>
      </c>
      <c r="E14" s="12">
        <v>1250</v>
      </c>
      <c r="F14" s="12">
        <v>2032.1</v>
      </c>
      <c r="G14" s="13">
        <f t="shared" si="0"/>
        <v>1.0695263157894737</v>
      </c>
      <c r="H14" s="14">
        <f t="shared" si="1"/>
        <v>1.62568</v>
      </c>
    </row>
    <row r="15" spans="1:8" ht="19.5" customHeight="1">
      <c r="A15" s="5"/>
      <c r="B15" s="10" t="s">
        <v>176</v>
      </c>
      <c r="C15" s="11"/>
      <c r="D15" s="12">
        <v>1900</v>
      </c>
      <c r="E15" s="12">
        <v>1200</v>
      </c>
      <c r="F15" s="12">
        <v>1939.7</v>
      </c>
      <c r="G15" s="13">
        <f t="shared" si="0"/>
        <v>1.0208947368421053</v>
      </c>
      <c r="H15" s="14">
        <f t="shared" si="1"/>
        <v>1.6164166666666666</v>
      </c>
    </row>
    <row r="16" spans="1:8" ht="16.5" hidden="1">
      <c r="A16" s="5"/>
      <c r="B16" s="10" t="s">
        <v>4</v>
      </c>
      <c r="C16" s="11"/>
      <c r="D16" s="12"/>
      <c r="E16" s="12"/>
      <c r="F16" s="12"/>
      <c r="G16" s="13" t="e">
        <f t="shared" si="0"/>
        <v>#DIV/0!</v>
      </c>
      <c r="H16" s="14" t="e">
        <f t="shared" si="1"/>
        <v>#DIV/0!</v>
      </c>
    </row>
    <row r="17" spans="1:8" ht="35.25" customHeight="1">
      <c r="A17" s="5"/>
      <c r="B17" s="10" t="s">
        <v>193</v>
      </c>
      <c r="C17" s="11"/>
      <c r="D17" s="12">
        <v>92</v>
      </c>
      <c r="E17" s="12">
        <v>0</v>
      </c>
      <c r="F17" s="12">
        <v>92.3</v>
      </c>
      <c r="G17" s="13">
        <f t="shared" si="0"/>
        <v>1.0032608695652174</v>
      </c>
      <c r="H17" s="14">
        <v>0</v>
      </c>
    </row>
    <row r="18" spans="1:8" ht="33">
      <c r="A18" s="5"/>
      <c r="B18" s="10" t="s">
        <v>175</v>
      </c>
      <c r="C18" s="11"/>
      <c r="D18" s="12">
        <v>260</v>
      </c>
      <c r="E18" s="12">
        <v>225</v>
      </c>
      <c r="F18" s="12">
        <v>277.2</v>
      </c>
      <c r="G18" s="13">
        <f t="shared" si="0"/>
        <v>1.066153846153846</v>
      </c>
      <c r="H18" s="14">
        <f t="shared" si="1"/>
        <v>1.232</v>
      </c>
    </row>
    <row r="19" spans="1:8" ht="16.5" hidden="1">
      <c r="A19" s="5"/>
      <c r="B19" s="10" t="s">
        <v>5</v>
      </c>
      <c r="C19" s="11"/>
      <c r="D19" s="12">
        <v>0</v>
      </c>
      <c r="E19" s="12">
        <v>0</v>
      </c>
      <c r="F19" s="12">
        <v>0</v>
      </c>
      <c r="G19" s="13" t="e">
        <f t="shared" si="0"/>
        <v>#DIV/0!</v>
      </c>
      <c r="H19" s="14" t="e">
        <f t="shared" si="1"/>
        <v>#DIV/0!</v>
      </c>
    </row>
    <row r="20" spans="1:8" ht="16.5" hidden="1">
      <c r="A20" s="5"/>
      <c r="B20" s="10" t="s">
        <v>51</v>
      </c>
      <c r="C20" s="11"/>
      <c r="D20" s="12">
        <v>0</v>
      </c>
      <c r="E20" s="12">
        <v>0</v>
      </c>
      <c r="F20" s="12">
        <v>0</v>
      </c>
      <c r="G20" s="13" t="e">
        <f t="shared" si="0"/>
        <v>#DIV/0!</v>
      </c>
      <c r="H20" s="14" t="e">
        <f t="shared" si="1"/>
        <v>#DIV/0!</v>
      </c>
    </row>
    <row r="21" spans="1:8" ht="16.5">
      <c r="A21" s="5"/>
      <c r="B21" s="10" t="s">
        <v>178</v>
      </c>
      <c r="C21" s="11"/>
      <c r="D21" s="12">
        <v>400</v>
      </c>
      <c r="E21" s="12">
        <v>300</v>
      </c>
      <c r="F21" s="12">
        <v>481.3</v>
      </c>
      <c r="G21" s="13">
        <f t="shared" si="0"/>
        <v>1.20325</v>
      </c>
      <c r="H21" s="14">
        <f t="shared" si="1"/>
        <v>1.6043333333333334</v>
      </c>
    </row>
    <row r="22" spans="1:8" ht="16.5">
      <c r="A22" s="5"/>
      <c r="B22" s="10" t="s">
        <v>179</v>
      </c>
      <c r="C22" s="11"/>
      <c r="D22" s="12">
        <v>40</v>
      </c>
      <c r="E22" s="12">
        <v>0</v>
      </c>
      <c r="F22" s="12">
        <v>42</v>
      </c>
      <c r="G22" s="13">
        <f t="shared" si="0"/>
        <v>1.05</v>
      </c>
      <c r="H22" s="14">
        <v>0</v>
      </c>
    </row>
    <row r="23" spans="1:8" ht="16.5" hidden="1">
      <c r="A23" s="5"/>
      <c r="B23" s="10" t="s">
        <v>6</v>
      </c>
      <c r="C23" s="11"/>
      <c r="D23" s="12">
        <v>0</v>
      </c>
      <c r="E23" s="12">
        <v>0</v>
      </c>
      <c r="F23" s="12">
        <v>0</v>
      </c>
      <c r="G23" s="13" t="e">
        <f t="shared" si="0"/>
        <v>#DIV/0!</v>
      </c>
      <c r="H23" s="14" t="e">
        <f t="shared" si="1"/>
        <v>#DIV/0!</v>
      </c>
    </row>
    <row r="24" spans="1:8" ht="18.75" customHeight="1">
      <c r="A24" s="5"/>
      <c r="B24" s="10" t="s">
        <v>7</v>
      </c>
      <c r="C24" s="11"/>
      <c r="D24" s="12">
        <f>D25+D26+D28+D29+D27+D30</f>
        <v>17617.2</v>
      </c>
      <c r="E24" s="12" t="e">
        <f>E25+E26+E28+E29+E27+E30+#REF!</f>
        <v>#REF!</v>
      </c>
      <c r="F24" s="12">
        <f>F25+F26+F28+F29+F27+F30</f>
        <v>16842.199999999997</v>
      </c>
      <c r="G24" s="13">
        <f t="shared" si="0"/>
        <v>0.9560089003927977</v>
      </c>
      <c r="H24" s="14" t="e">
        <f t="shared" si="1"/>
        <v>#REF!</v>
      </c>
    </row>
    <row r="25" spans="1:8" ht="16.5">
      <c r="A25" s="5"/>
      <c r="B25" s="10" t="s">
        <v>8</v>
      </c>
      <c r="C25" s="11"/>
      <c r="D25" s="12">
        <v>1775.1</v>
      </c>
      <c r="E25" s="12">
        <v>1331.3</v>
      </c>
      <c r="F25" s="12">
        <v>1775.1</v>
      </c>
      <c r="G25" s="13">
        <f t="shared" si="0"/>
        <v>1</v>
      </c>
      <c r="H25" s="14">
        <f t="shared" si="1"/>
        <v>1.3333583715165627</v>
      </c>
    </row>
    <row r="26" spans="1:8" ht="19.5" customHeight="1">
      <c r="A26" s="5"/>
      <c r="B26" s="10" t="s">
        <v>194</v>
      </c>
      <c r="C26" s="11"/>
      <c r="D26" s="12">
        <f>13858.6+1883.5</f>
        <v>15742.1</v>
      </c>
      <c r="E26" s="12">
        <v>13858.6</v>
      </c>
      <c r="F26" s="12">
        <f>13108.9+1883.1</f>
        <v>14992</v>
      </c>
      <c r="G26" s="13">
        <f t="shared" si="0"/>
        <v>0.9523507028922443</v>
      </c>
      <c r="H26" s="14">
        <f t="shared" si="1"/>
        <v>1.0817831526994068</v>
      </c>
    </row>
    <row r="27" spans="1:8" ht="16.5">
      <c r="A27" s="5"/>
      <c r="B27" s="15" t="s">
        <v>24</v>
      </c>
      <c r="C27" s="16"/>
      <c r="D27" s="12">
        <v>100</v>
      </c>
      <c r="E27" s="12">
        <v>0</v>
      </c>
      <c r="F27" s="12">
        <v>75.1</v>
      </c>
      <c r="G27" s="13">
        <f t="shared" si="0"/>
        <v>0.7509999999999999</v>
      </c>
      <c r="H27" s="14" t="e">
        <f t="shared" si="1"/>
        <v>#DIV/0!</v>
      </c>
    </row>
    <row r="28" spans="1:8" ht="16.5" hidden="1">
      <c r="A28" s="5"/>
      <c r="B28" s="10" t="s">
        <v>24</v>
      </c>
      <c r="C28" s="11"/>
      <c r="D28" s="12">
        <v>0</v>
      </c>
      <c r="E28" s="12">
        <v>0</v>
      </c>
      <c r="F28" s="12">
        <v>0</v>
      </c>
      <c r="G28" s="13" t="e">
        <f t="shared" si="0"/>
        <v>#DIV/0!</v>
      </c>
      <c r="H28" s="14" t="e">
        <f t="shared" si="1"/>
        <v>#DIV/0!</v>
      </c>
    </row>
    <row r="29" spans="1:8" ht="29.25" customHeight="1" hidden="1">
      <c r="A29" s="5"/>
      <c r="B29" s="10" t="s">
        <v>9</v>
      </c>
      <c r="C29" s="11"/>
      <c r="D29" s="12">
        <v>0</v>
      </c>
      <c r="E29" s="12">
        <v>0</v>
      </c>
      <c r="F29" s="12">
        <v>0</v>
      </c>
      <c r="G29" s="13" t="e">
        <f t="shared" si="0"/>
        <v>#DIV/0!</v>
      </c>
      <c r="H29" s="14" t="e">
        <f t="shared" si="1"/>
        <v>#DIV/0!</v>
      </c>
    </row>
    <row r="30" spans="1:8" ht="33" customHeight="1" hidden="1" thickBot="1">
      <c r="A30" s="5"/>
      <c r="B30" s="17" t="s">
        <v>59</v>
      </c>
      <c r="C30" s="11"/>
      <c r="D30" s="18">
        <v>0</v>
      </c>
      <c r="E30" s="18">
        <v>0</v>
      </c>
      <c r="F30" s="18">
        <v>0</v>
      </c>
      <c r="G30" s="13" t="e">
        <f t="shared" si="0"/>
        <v>#DIV/0!</v>
      </c>
      <c r="H30" s="14" t="e">
        <f t="shared" si="1"/>
        <v>#DIV/0!</v>
      </c>
    </row>
    <row r="31" spans="1:8" ht="16.5">
      <c r="A31" s="5"/>
      <c r="B31" s="10" t="s">
        <v>195</v>
      </c>
      <c r="C31" s="11"/>
      <c r="D31" s="12">
        <f>D6+D24</f>
        <v>95969.9</v>
      </c>
      <c r="E31" s="12" t="e">
        <f>E6+E24</f>
        <v>#REF!</v>
      </c>
      <c r="F31" s="12">
        <f>F6+F24</f>
        <v>100448.00000000001</v>
      </c>
      <c r="G31" s="13">
        <f t="shared" si="0"/>
        <v>1.0466615053261494</v>
      </c>
      <c r="H31" s="14" t="e">
        <f t="shared" si="1"/>
        <v>#REF!</v>
      </c>
    </row>
    <row r="32" spans="1:8" ht="16.5" hidden="1">
      <c r="A32" s="5"/>
      <c r="B32" s="19" t="s">
        <v>49</v>
      </c>
      <c r="C32" s="20"/>
      <c r="D32" s="21">
        <f>D6</f>
        <v>78352.7</v>
      </c>
      <c r="E32" s="21">
        <f>E6</f>
        <v>44158</v>
      </c>
      <c r="F32" s="21">
        <f>F6</f>
        <v>83605.80000000002</v>
      </c>
      <c r="G32" s="25">
        <f>F32/D32</f>
        <v>1.0670442754365839</v>
      </c>
      <c r="H32" s="25">
        <f>F32/E32</f>
        <v>1.8933330313872916</v>
      </c>
    </row>
    <row r="33" spans="1:8" ht="16.5">
      <c r="A33" s="45"/>
      <c r="B33" s="46"/>
      <c r="C33" s="46"/>
      <c r="D33" s="46"/>
      <c r="E33" s="46"/>
      <c r="F33" s="46"/>
      <c r="G33" s="46"/>
      <c r="H33" s="47"/>
    </row>
    <row r="34" spans="1:8" ht="30" customHeight="1">
      <c r="A34" s="24" t="s">
        <v>61</v>
      </c>
      <c r="B34" s="43" t="s">
        <v>10</v>
      </c>
      <c r="C34" s="52" t="s">
        <v>62</v>
      </c>
      <c r="D34" s="48" t="s">
        <v>188</v>
      </c>
      <c r="E34" s="43" t="s">
        <v>171</v>
      </c>
      <c r="F34" s="48" t="s">
        <v>189</v>
      </c>
      <c r="G34" s="43" t="s">
        <v>190</v>
      </c>
      <c r="H34" s="49" t="s">
        <v>172</v>
      </c>
    </row>
    <row r="35" spans="1:8" ht="59.25" customHeight="1">
      <c r="A35" s="24"/>
      <c r="B35" s="44"/>
      <c r="C35" s="53"/>
      <c r="D35" s="48"/>
      <c r="E35" s="44"/>
      <c r="F35" s="48"/>
      <c r="G35" s="44"/>
      <c r="H35" s="50"/>
    </row>
    <row r="36" spans="1:8" ht="21" customHeight="1">
      <c r="A36" s="26"/>
      <c r="B36" s="7">
        <v>1</v>
      </c>
      <c r="C36" s="8"/>
      <c r="D36" s="6">
        <v>2</v>
      </c>
      <c r="E36" s="7"/>
      <c r="F36" s="6">
        <v>3</v>
      </c>
      <c r="G36" s="7">
        <v>4</v>
      </c>
      <c r="H36" s="9"/>
    </row>
    <row r="37" spans="1:8" ht="16.5">
      <c r="A37" s="11" t="s">
        <v>26</v>
      </c>
      <c r="B37" s="10" t="s">
        <v>11</v>
      </c>
      <c r="C37" s="11"/>
      <c r="D37" s="12">
        <f>D38+D42+D43+D40</f>
        <v>5763.3</v>
      </c>
      <c r="E37" s="12">
        <f>E38+E42+E43+E40</f>
        <v>4590.6</v>
      </c>
      <c r="F37" s="12">
        <f>F38+F42+F43+F40</f>
        <v>4885.6</v>
      </c>
      <c r="G37" s="13">
        <f>F37/D37</f>
        <v>0.8477087779570732</v>
      </c>
      <c r="H37" s="14">
        <f>F37/E37</f>
        <v>1.0642617522763909</v>
      </c>
    </row>
    <row r="38" spans="1:8" ht="69" customHeight="1" hidden="1">
      <c r="A38" s="11" t="s">
        <v>27</v>
      </c>
      <c r="B38" s="10" t="s">
        <v>105</v>
      </c>
      <c r="C38" s="11"/>
      <c r="D38" s="12">
        <f>D39</f>
        <v>0</v>
      </c>
      <c r="E38" s="12">
        <f>E39</f>
        <v>0</v>
      </c>
      <c r="F38" s="12">
        <f>F39</f>
        <v>0</v>
      </c>
      <c r="G38" s="13" t="e">
        <f aca="true" t="shared" si="2" ref="G38:G101">F38/D38</f>
        <v>#DIV/0!</v>
      </c>
      <c r="H38" s="14" t="e">
        <f aca="true" t="shared" si="3" ref="H38:H109">F38/E38</f>
        <v>#DIV/0!</v>
      </c>
    </row>
    <row r="39" spans="1:8" ht="55.5" customHeight="1" hidden="1">
      <c r="A39" s="27"/>
      <c r="B39" s="28" t="s">
        <v>75</v>
      </c>
      <c r="C39" s="27" t="s">
        <v>27</v>
      </c>
      <c r="D39" s="29">
        <v>0</v>
      </c>
      <c r="E39" s="29">
        <v>0</v>
      </c>
      <c r="F39" s="29">
        <v>0</v>
      </c>
      <c r="G39" s="13" t="e">
        <f t="shared" si="2"/>
        <v>#DIV/0!</v>
      </c>
      <c r="H39" s="14" t="e">
        <f t="shared" si="3"/>
        <v>#DIV/0!</v>
      </c>
    </row>
    <row r="40" spans="1:8" ht="24" customHeight="1">
      <c r="A40" s="11" t="s">
        <v>70</v>
      </c>
      <c r="B40" s="10" t="s">
        <v>222</v>
      </c>
      <c r="C40" s="11" t="s">
        <v>70</v>
      </c>
      <c r="D40" s="12">
        <f>D41</f>
        <v>1036</v>
      </c>
      <c r="E40" s="12">
        <f>E41</f>
        <v>1036</v>
      </c>
      <c r="F40" s="12">
        <f>F41</f>
        <v>1035.6</v>
      </c>
      <c r="G40" s="13">
        <f t="shared" si="2"/>
        <v>0.9996138996138996</v>
      </c>
      <c r="H40" s="14">
        <f t="shared" si="3"/>
        <v>0.9996138996138996</v>
      </c>
    </row>
    <row r="41" spans="1:8" ht="30.75" customHeight="1">
      <c r="A41" s="27"/>
      <c r="B41" s="28" t="s">
        <v>117</v>
      </c>
      <c r="C41" s="27" t="s">
        <v>116</v>
      </c>
      <c r="D41" s="29">
        <v>1036</v>
      </c>
      <c r="E41" s="29">
        <v>1036</v>
      </c>
      <c r="F41" s="29">
        <v>1035.6</v>
      </c>
      <c r="G41" s="13">
        <f t="shared" si="2"/>
        <v>0.9996138996138996</v>
      </c>
      <c r="H41" s="14">
        <f t="shared" si="3"/>
        <v>0.9996138996138996</v>
      </c>
    </row>
    <row r="42" spans="1:8" ht="21.75" customHeight="1">
      <c r="A42" s="11" t="s">
        <v>28</v>
      </c>
      <c r="B42" s="10" t="s">
        <v>67</v>
      </c>
      <c r="C42" s="11" t="s">
        <v>28</v>
      </c>
      <c r="D42" s="12">
        <v>200</v>
      </c>
      <c r="E42" s="12">
        <v>0</v>
      </c>
      <c r="F42" s="12">
        <v>0</v>
      </c>
      <c r="G42" s="13">
        <f t="shared" si="2"/>
        <v>0</v>
      </c>
      <c r="H42" s="14">
        <v>0</v>
      </c>
    </row>
    <row r="43" spans="1:9" ht="24.75" customHeight="1">
      <c r="A43" s="11" t="s">
        <v>53</v>
      </c>
      <c r="B43" s="10" t="s">
        <v>196</v>
      </c>
      <c r="C43" s="11"/>
      <c r="D43" s="12">
        <f>D44+D46+D47+D49+D48+D45</f>
        <v>4527.3</v>
      </c>
      <c r="E43" s="12">
        <f>E44+E46+E47+E49+E48+E45</f>
        <v>3554.6000000000004</v>
      </c>
      <c r="F43" s="12">
        <f>F44+F46+F47+F49+F48+F45</f>
        <v>3850</v>
      </c>
      <c r="G43" s="13">
        <f t="shared" si="2"/>
        <v>0.8503964835553199</v>
      </c>
      <c r="H43" s="14">
        <f t="shared" si="3"/>
        <v>1.0831035840882235</v>
      </c>
      <c r="I43" s="30"/>
    </row>
    <row r="44" spans="1:9" s="32" customFormat="1" ht="39" customHeight="1">
      <c r="A44" s="27"/>
      <c r="B44" s="28" t="s">
        <v>73</v>
      </c>
      <c r="C44" s="27" t="s">
        <v>158</v>
      </c>
      <c r="D44" s="29">
        <v>1411</v>
      </c>
      <c r="E44" s="29">
        <v>700.9</v>
      </c>
      <c r="F44" s="29">
        <v>926</v>
      </c>
      <c r="G44" s="13">
        <f t="shared" si="2"/>
        <v>0.6562721474131822</v>
      </c>
      <c r="H44" s="14">
        <f t="shared" si="3"/>
        <v>1.3211585104865173</v>
      </c>
      <c r="I44" s="31"/>
    </row>
    <row r="45" spans="1:9" s="32" customFormat="1" ht="39.75" customHeight="1" hidden="1">
      <c r="A45" s="27"/>
      <c r="B45" s="28" t="s">
        <v>104</v>
      </c>
      <c r="C45" s="27" t="s">
        <v>103</v>
      </c>
      <c r="D45" s="29">
        <v>0</v>
      </c>
      <c r="E45" s="29">
        <v>0</v>
      </c>
      <c r="F45" s="29">
        <v>0</v>
      </c>
      <c r="G45" s="13" t="e">
        <f t="shared" si="2"/>
        <v>#DIV/0!</v>
      </c>
      <c r="H45" s="14" t="e">
        <f t="shared" si="3"/>
        <v>#DIV/0!</v>
      </c>
      <c r="I45" s="31"/>
    </row>
    <row r="46" spans="1:9" s="32" customFormat="1" ht="25.5" customHeight="1">
      <c r="A46" s="27"/>
      <c r="B46" s="28" t="s">
        <v>115</v>
      </c>
      <c r="C46" s="27" t="s">
        <v>94</v>
      </c>
      <c r="D46" s="29">
        <v>555.9</v>
      </c>
      <c r="E46" s="29">
        <v>512</v>
      </c>
      <c r="F46" s="29">
        <v>514.2</v>
      </c>
      <c r="G46" s="13">
        <f t="shared" si="2"/>
        <v>0.9249865083648139</v>
      </c>
      <c r="H46" s="14">
        <f t="shared" si="3"/>
        <v>1.004296875</v>
      </c>
      <c r="I46" s="31"/>
    </row>
    <row r="47" spans="1:9" s="32" customFormat="1" ht="22.5" customHeight="1">
      <c r="A47" s="27"/>
      <c r="B47" s="28" t="s">
        <v>72</v>
      </c>
      <c r="C47" s="27" t="s">
        <v>80</v>
      </c>
      <c r="D47" s="29">
        <v>30.4</v>
      </c>
      <c r="E47" s="29">
        <v>30.4</v>
      </c>
      <c r="F47" s="29">
        <v>30.4</v>
      </c>
      <c r="G47" s="13">
        <f t="shared" si="2"/>
        <v>1</v>
      </c>
      <c r="H47" s="14">
        <f t="shared" si="3"/>
        <v>1</v>
      </c>
      <c r="I47" s="31"/>
    </row>
    <row r="48" spans="1:9" s="32" customFormat="1" ht="21.75" customHeight="1">
      <c r="A48" s="27"/>
      <c r="B48" s="28" t="s">
        <v>83</v>
      </c>
      <c r="C48" s="27" t="s">
        <v>84</v>
      </c>
      <c r="D48" s="29">
        <v>2300</v>
      </c>
      <c r="E48" s="29">
        <v>2156</v>
      </c>
      <c r="F48" s="29">
        <v>2155</v>
      </c>
      <c r="G48" s="13">
        <f t="shared" si="2"/>
        <v>0.9369565217391305</v>
      </c>
      <c r="H48" s="14">
        <f t="shared" si="3"/>
        <v>0.9995361781076066</v>
      </c>
      <c r="I48" s="31"/>
    </row>
    <row r="49" spans="1:9" s="32" customFormat="1" ht="16.5">
      <c r="A49" s="27"/>
      <c r="B49" s="28" t="s">
        <v>197</v>
      </c>
      <c r="C49" s="27" t="s">
        <v>82</v>
      </c>
      <c r="D49" s="29">
        <v>230</v>
      </c>
      <c r="E49" s="29">
        <v>155.3</v>
      </c>
      <c r="F49" s="29">
        <v>224.4</v>
      </c>
      <c r="G49" s="13">
        <f t="shared" si="2"/>
        <v>0.9756521739130435</v>
      </c>
      <c r="H49" s="14">
        <f t="shared" si="3"/>
        <v>1.4449452672247263</v>
      </c>
      <c r="I49" s="31"/>
    </row>
    <row r="50" spans="1:8" ht="18.75" customHeight="1">
      <c r="A50" s="11" t="s">
        <v>29</v>
      </c>
      <c r="B50" s="10" t="s">
        <v>12</v>
      </c>
      <c r="C50" s="11"/>
      <c r="D50" s="12">
        <f>D51</f>
        <v>1030</v>
      </c>
      <c r="E50" s="12">
        <f>E51</f>
        <v>871</v>
      </c>
      <c r="F50" s="12">
        <f>F51</f>
        <v>990</v>
      </c>
      <c r="G50" s="13">
        <f t="shared" si="2"/>
        <v>0.9611650485436893</v>
      </c>
      <c r="H50" s="14">
        <f t="shared" si="3"/>
        <v>1.1366245694603903</v>
      </c>
    </row>
    <row r="51" spans="1:8" ht="57.75" customHeight="1" hidden="1">
      <c r="A51" s="11" t="s">
        <v>60</v>
      </c>
      <c r="B51" s="10" t="s">
        <v>68</v>
      </c>
      <c r="C51" s="11"/>
      <c r="D51" s="12">
        <f>D52+D57</f>
        <v>1030</v>
      </c>
      <c r="E51" s="12">
        <f>E52+E57</f>
        <v>871</v>
      </c>
      <c r="F51" s="12">
        <f>F52+F57</f>
        <v>990</v>
      </c>
      <c r="G51" s="13">
        <f t="shared" si="2"/>
        <v>0.9611650485436893</v>
      </c>
      <c r="H51" s="14">
        <f t="shared" si="3"/>
        <v>1.1366245694603903</v>
      </c>
    </row>
    <row r="52" spans="1:8" ht="68.25" customHeight="1">
      <c r="A52" s="11"/>
      <c r="B52" s="10" t="s">
        <v>214</v>
      </c>
      <c r="C52" s="11" t="s">
        <v>106</v>
      </c>
      <c r="D52" s="12">
        <f>D53+D54+D55+D56</f>
        <v>730</v>
      </c>
      <c r="E52" s="12">
        <f>E53+E54+E55+E56</f>
        <v>571</v>
      </c>
      <c r="F52" s="12">
        <f>F53+F54+F55+F56</f>
        <v>690</v>
      </c>
      <c r="G52" s="13">
        <f t="shared" si="2"/>
        <v>0.9452054794520548</v>
      </c>
      <c r="H52" s="14">
        <f t="shared" si="3"/>
        <v>1.2084063047285465</v>
      </c>
    </row>
    <row r="53" spans="1:8" s="32" customFormat="1" ht="36" customHeight="1">
      <c r="A53" s="27"/>
      <c r="B53" s="28" t="s">
        <v>201</v>
      </c>
      <c r="C53" s="27" t="s">
        <v>95</v>
      </c>
      <c r="D53" s="29">
        <v>150</v>
      </c>
      <c r="E53" s="29">
        <v>105</v>
      </c>
      <c r="F53" s="29">
        <v>150</v>
      </c>
      <c r="G53" s="13">
        <f t="shared" si="2"/>
        <v>1</v>
      </c>
      <c r="H53" s="14">
        <f t="shared" si="3"/>
        <v>1.4285714285714286</v>
      </c>
    </row>
    <row r="54" spans="1:8" s="32" customFormat="1" ht="54.75" customHeight="1">
      <c r="A54" s="27"/>
      <c r="B54" s="28" t="s">
        <v>202</v>
      </c>
      <c r="C54" s="27" t="s">
        <v>96</v>
      </c>
      <c r="D54" s="29">
        <v>570</v>
      </c>
      <c r="E54" s="29">
        <v>456</v>
      </c>
      <c r="F54" s="29">
        <v>530</v>
      </c>
      <c r="G54" s="13">
        <f t="shared" si="2"/>
        <v>0.9298245614035088</v>
      </c>
      <c r="H54" s="14">
        <f t="shared" si="3"/>
        <v>1.162280701754386</v>
      </c>
    </row>
    <row r="55" spans="1:8" s="32" customFormat="1" ht="66.75" customHeight="1" hidden="1">
      <c r="A55" s="27"/>
      <c r="B55" s="28" t="s">
        <v>98</v>
      </c>
      <c r="C55" s="27" t="s">
        <v>97</v>
      </c>
      <c r="D55" s="29">
        <v>0</v>
      </c>
      <c r="E55" s="29">
        <v>0</v>
      </c>
      <c r="F55" s="29">
        <v>0</v>
      </c>
      <c r="G55" s="13" t="e">
        <f t="shared" si="2"/>
        <v>#DIV/0!</v>
      </c>
      <c r="H55" s="14" t="e">
        <f t="shared" si="3"/>
        <v>#DIV/0!</v>
      </c>
    </row>
    <row r="56" spans="1:8" s="32" customFormat="1" ht="39" customHeight="1">
      <c r="A56" s="27"/>
      <c r="B56" s="28" t="s">
        <v>203</v>
      </c>
      <c r="C56" s="27" t="s">
        <v>99</v>
      </c>
      <c r="D56" s="29">
        <v>10</v>
      </c>
      <c r="E56" s="29">
        <v>10</v>
      </c>
      <c r="F56" s="29">
        <v>10</v>
      </c>
      <c r="G56" s="13">
        <f t="shared" si="2"/>
        <v>1</v>
      </c>
      <c r="H56" s="14">
        <f t="shared" si="3"/>
        <v>1</v>
      </c>
    </row>
    <row r="57" spans="1:8" ht="21" customHeight="1">
      <c r="A57" s="11"/>
      <c r="B57" s="10" t="s">
        <v>154</v>
      </c>
      <c r="C57" s="11" t="s">
        <v>153</v>
      </c>
      <c r="D57" s="12">
        <v>300</v>
      </c>
      <c r="E57" s="12">
        <v>300</v>
      </c>
      <c r="F57" s="12">
        <v>300</v>
      </c>
      <c r="G57" s="13">
        <f t="shared" si="2"/>
        <v>1</v>
      </c>
      <c r="H57" s="14">
        <f t="shared" si="3"/>
        <v>1</v>
      </c>
    </row>
    <row r="58" spans="1:8" ht="21" customHeight="1">
      <c r="A58" s="11" t="s">
        <v>30</v>
      </c>
      <c r="B58" s="10" t="s">
        <v>13</v>
      </c>
      <c r="C58" s="11"/>
      <c r="D58" s="12">
        <f>D59+D61+D69</f>
        <v>7664.7</v>
      </c>
      <c r="E58" s="12">
        <f>E59+E61+E69</f>
        <v>5489.9</v>
      </c>
      <c r="F58" s="12">
        <f>F59+F61+F69</f>
        <v>5104.8</v>
      </c>
      <c r="G58" s="13">
        <f t="shared" si="2"/>
        <v>0.6660143254139106</v>
      </c>
      <c r="H58" s="14">
        <f t="shared" si="3"/>
        <v>0.9298530027869361</v>
      </c>
    </row>
    <row r="59" spans="1:8" ht="22.5" customHeight="1">
      <c r="A59" s="11" t="s">
        <v>90</v>
      </c>
      <c r="B59" s="10" t="s">
        <v>204</v>
      </c>
      <c r="C59" s="11"/>
      <c r="D59" s="12">
        <f>D60</f>
        <v>100</v>
      </c>
      <c r="E59" s="12">
        <f>E60</f>
        <v>100</v>
      </c>
      <c r="F59" s="12">
        <f>F60</f>
        <v>35.5</v>
      </c>
      <c r="G59" s="13">
        <f t="shared" si="2"/>
        <v>0.355</v>
      </c>
      <c r="H59" s="14">
        <f t="shared" si="3"/>
        <v>0.355</v>
      </c>
    </row>
    <row r="60" spans="1:8" s="32" customFormat="1" ht="99.75" customHeight="1">
      <c r="A60" s="27"/>
      <c r="B60" s="28" t="s">
        <v>206</v>
      </c>
      <c r="C60" s="27" t="s">
        <v>121</v>
      </c>
      <c r="D60" s="29">
        <v>100</v>
      </c>
      <c r="E60" s="29">
        <v>100</v>
      </c>
      <c r="F60" s="29">
        <v>35.5</v>
      </c>
      <c r="G60" s="33">
        <f t="shared" si="2"/>
        <v>0.355</v>
      </c>
      <c r="H60" s="34">
        <f t="shared" si="3"/>
        <v>0.355</v>
      </c>
    </row>
    <row r="61" spans="1:8" ht="23.25" customHeight="1">
      <c r="A61" s="11" t="s">
        <v>50</v>
      </c>
      <c r="B61" s="10" t="s">
        <v>198</v>
      </c>
      <c r="C61" s="11"/>
      <c r="D61" s="12">
        <f>D63+D62+D67</f>
        <v>7336.3</v>
      </c>
      <c r="E61" s="12">
        <f>E63+E62+E67</f>
        <v>5360.5</v>
      </c>
      <c r="F61" s="12">
        <f>F63+F62+F67</f>
        <v>4964.8</v>
      </c>
      <c r="G61" s="13">
        <f t="shared" si="2"/>
        <v>0.676744407944059</v>
      </c>
      <c r="H61" s="14">
        <f t="shared" si="3"/>
        <v>0.9261822591176196</v>
      </c>
    </row>
    <row r="62" spans="1:8" ht="69" customHeight="1" hidden="1">
      <c r="A62" s="11"/>
      <c r="B62" s="10" t="s">
        <v>78</v>
      </c>
      <c r="C62" s="11" t="s">
        <v>79</v>
      </c>
      <c r="D62" s="12">
        <v>0</v>
      </c>
      <c r="E62" s="12">
        <v>0</v>
      </c>
      <c r="F62" s="12">
        <v>0</v>
      </c>
      <c r="G62" s="13" t="e">
        <f t="shared" si="2"/>
        <v>#DIV/0!</v>
      </c>
      <c r="H62" s="14" t="e">
        <f t="shared" si="3"/>
        <v>#DIV/0!</v>
      </c>
    </row>
    <row r="63" spans="1:8" ht="73.5" customHeight="1">
      <c r="A63" s="11"/>
      <c r="B63" s="10" t="s">
        <v>205</v>
      </c>
      <c r="C63" s="11" t="s">
        <v>120</v>
      </c>
      <c r="D63" s="12">
        <f>D64+D65+D66</f>
        <v>7011.3</v>
      </c>
      <c r="E63" s="12">
        <f>E64+E65+E66</f>
        <v>5360.5</v>
      </c>
      <c r="F63" s="12">
        <f>F64+F65+F66</f>
        <v>4639.8</v>
      </c>
      <c r="G63" s="13">
        <f t="shared" si="2"/>
        <v>0.6617603012280177</v>
      </c>
      <c r="H63" s="14">
        <f t="shared" si="3"/>
        <v>0.8655535864191773</v>
      </c>
    </row>
    <row r="64" spans="1:8" ht="36.75" customHeight="1">
      <c r="A64" s="11"/>
      <c r="B64" s="28" t="s">
        <v>118</v>
      </c>
      <c r="C64" s="11" t="s">
        <v>102</v>
      </c>
      <c r="D64" s="12">
        <v>2768.9</v>
      </c>
      <c r="E64" s="12">
        <v>1958</v>
      </c>
      <c r="F64" s="12">
        <v>1500.3</v>
      </c>
      <c r="G64" s="13">
        <f t="shared" si="2"/>
        <v>0.5418397197443028</v>
      </c>
      <c r="H64" s="14">
        <f t="shared" si="3"/>
        <v>0.766241062308478</v>
      </c>
    </row>
    <row r="65" spans="1:8" ht="33.75" customHeight="1">
      <c r="A65" s="11"/>
      <c r="B65" s="28" t="s">
        <v>119</v>
      </c>
      <c r="C65" s="27" t="s">
        <v>85</v>
      </c>
      <c r="D65" s="29">
        <v>3842.4</v>
      </c>
      <c r="E65" s="29">
        <v>3002.5</v>
      </c>
      <c r="F65" s="29">
        <v>3003.8</v>
      </c>
      <c r="G65" s="13">
        <f t="shared" si="2"/>
        <v>0.7817509889652301</v>
      </c>
      <c r="H65" s="14">
        <f t="shared" si="3"/>
        <v>1.0004329725228978</v>
      </c>
    </row>
    <row r="66" spans="1:8" ht="30.75" customHeight="1">
      <c r="A66" s="11"/>
      <c r="B66" s="28" t="s">
        <v>152</v>
      </c>
      <c r="C66" s="27" t="s">
        <v>155</v>
      </c>
      <c r="D66" s="29">
        <v>400</v>
      </c>
      <c r="E66" s="29">
        <v>400</v>
      </c>
      <c r="F66" s="29">
        <v>135.7</v>
      </c>
      <c r="G66" s="13">
        <f t="shared" si="2"/>
        <v>0.33925</v>
      </c>
      <c r="H66" s="14">
        <f t="shared" si="3"/>
        <v>0.33925</v>
      </c>
    </row>
    <row r="67" spans="1:8" ht="68.25" customHeight="1" hidden="1">
      <c r="A67" s="11"/>
      <c r="B67" s="28" t="s">
        <v>123</v>
      </c>
      <c r="C67" s="27"/>
      <c r="D67" s="29">
        <f>D68</f>
        <v>325</v>
      </c>
      <c r="E67" s="29">
        <f>E68</f>
        <v>0</v>
      </c>
      <c r="F67" s="29">
        <f>F68</f>
        <v>325</v>
      </c>
      <c r="G67" s="13">
        <f t="shared" si="2"/>
        <v>1</v>
      </c>
      <c r="H67" s="14"/>
    </row>
    <row r="68" spans="1:8" ht="53.25" customHeight="1">
      <c r="A68" s="11"/>
      <c r="B68" s="10" t="s">
        <v>207</v>
      </c>
      <c r="C68" s="11" t="s">
        <v>180</v>
      </c>
      <c r="D68" s="12">
        <v>325</v>
      </c>
      <c r="E68" s="12"/>
      <c r="F68" s="12">
        <v>325</v>
      </c>
      <c r="G68" s="13">
        <f t="shared" si="2"/>
        <v>1</v>
      </c>
      <c r="H68" s="14"/>
    </row>
    <row r="69" spans="1:8" ht="24.75" customHeight="1">
      <c r="A69" s="11" t="s">
        <v>31</v>
      </c>
      <c r="B69" s="10" t="s">
        <v>71</v>
      </c>
      <c r="C69" s="27"/>
      <c r="D69" s="29">
        <f>D70+D71</f>
        <v>228.4</v>
      </c>
      <c r="E69" s="29">
        <f>E70+E71</f>
        <v>29.4</v>
      </c>
      <c r="F69" s="29">
        <f>F70+F71</f>
        <v>104.5</v>
      </c>
      <c r="G69" s="13">
        <f t="shared" si="2"/>
        <v>0.45753064798598947</v>
      </c>
      <c r="H69" s="14">
        <f t="shared" si="3"/>
        <v>3.554421768707483</v>
      </c>
    </row>
    <row r="70" spans="1:8" ht="22.5" customHeight="1">
      <c r="A70" s="11"/>
      <c r="B70" s="28" t="s">
        <v>52</v>
      </c>
      <c r="C70" s="27" t="s">
        <v>89</v>
      </c>
      <c r="D70" s="29">
        <v>29.4</v>
      </c>
      <c r="E70" s="29">
        <v>29.4</v>
      </c>
      <c r="F70" s="29">
        <v>29.4</v>
      </c>
      <c r="G70" s="13">
        <f t="shared" si="2"/>
        <v>1</v>
      </c>
      <c r="H70" s="14">
        <f t="shared" si="3"/>
        <v>1</v>
      </c>
    </row>
    <row r="71" spans="1:8" ht="93.75" customHeight="1">
      <c r="A71" s="11"/>
      <c r="B71" s="10" t="s">
        <v>215</v>
      </c>
      <c r="C71" s="11" t="s">
        <v>184</v>
      </c>
      <c r="D71" s="12">
        <f>D72+D73</f>
        <v>199</v>
      </c>
      <c r="E71" s="12">
        <f>E72+E73</f>
        <v>0</v>
      </c>
      <c r="F71" s="12">
        <f>F72+F73</f>
        <v>75.1</v>
      </c>
      <c r="G71" s="13">
        <f t="shared" si="2"/>
        <v>0.3773869346733668</v>
      </c>
      <c r="H71" s="14"/>
    </row>
    <row r="72" spans="1:8" ht="87" customHeight="1">
      <c r="A72" s="11"/>
      <c r="B72" s="28" t="s">
        <v>216</v>
      </c>
      <c r="C72" s="27" t="s">
        <v>185</v>
      </c>
      <c r="D72" s="29">
        <v>99</v>
      </c>
      <c r="E72" s="29"/>
      <c r="F72" s="29">
        <v>0</v>
      </c>
      <c r="G72" s="13">
        <f t="shared" si="2"/>
        <v>0</v>
      </c>
      <c r="H72" s="14"/>
    </row>
    <row r="73" spans="1:8" ht="39.75" customHeight="1">
      <c r="A73" s="11"/>
      <c r="B73" s="28" t="s">
        <v>208</v>
      </c>
      <c r="C73" s="27" t="s">
        <v>186</v>
      </c>
      <c r="D73" s="29">
        <v>100</v>
      </c>
      <c r="E73" s="29"/>
      <c r="F73" s="29">
        <v>75.1</v>
      </c>
      <c r="G73" s="13">
        <f t="shared" si="2"/>
        <v>0.7509999999999999</v>
      </c>
      <c r="H73" s="14"/>
    </row>
    <row r="74" spans="1:8" ht="18" customHeight="1">
      <c r="A74" s="11" t="s">
        <v>32</v>
      </c>
      <c r="B74" s="10" t="s">
        <v>14</v>
      </c>
      <c r="C74" s="11"/>
      <c r="D74" s="12">
        <f>D75+D80+D89</f>
        <v>51007.6</v>
      </c>
      <c r="E74" s="12">
        <f>E75+E80+E89</f>
        <v>41588.4</v>
      </c>
      <c r="F74" s="12">
        <f>F75+F80+F89</f>
        <v>44413.8</v>
      </c>
      <c r="G74" s="13">
        <f t="shared" si="2"/>
        <v>0.8707290678251869</v>
      </c>
      <c r="H74" s="14">
        <f t="shared" si="3"/>
        <v>1.0679372132613902</v>
      </c>
    </row>
    <row r="75" spans="1:8" ht="21.75" customHeight="1">
      <c r="A75" s="11" t="s">
        <v>33</v>
      </c>
      <c r="B75" s="10" t="s">
        <v>199</v>
      </c>
      <c r="C75" s="11"/>
      <c r="D75" s="12">
        <f>D78+D77+D76+D79</f>
        <v>1523.7</v>
      </c>
      <c r="E75" s="12">
        <f>E78+E77+E76+E79</f>
        <v>1018.1</v>
      </c>
      <c r="F75" s="12">
        <f>F78+F77+F76+F79</f>
        <v>920.7</v>
      </c>
      <c r="G75" s="13">
        <f t="shared" si="2"/>
        <v>0.6042528056704076</v>
      </c>
      <c r="H75" s="14">
        <f t="shared" si="3"/>
        <v>0.9043315980748453</v>
      </c>
    </row>
    <row r="76" spans="1:8" ht="53.25" customHeight="1">
      <c r="A76" s="11"/>
      <c r="B76" s="28" t="s">
        <v>86</v>
      </c>
      <c r="C76" s="27" t="s">
        <v>87</v>
      </c>
      <c r="D76" s="29">
        <v>1000</v>
      </c>
      <c r="E76" s="29">
        <v>550.1</v>
      </c>
      <c r="F76" s="29">
        <v>795.7</v>
      </c>
      <c r="G76" s="13">
        <f t="shared" si="2"/>
        <v>0.7957000000000001</v>
      </c>
      <c r="H76" s="14">
        <f t="shared" si="3"/>
        <v>1.4464642792219597</v>
      </c>
    </row>
    <row r="77" spans="1:8" ht="36.75" customHeight="1">
      <c r="A77" s="11"/>
      <c r="B77" s="28" t="s">
        <v>217</v>
      </c>
      <c r="C77" s="35" t="s">
        <v>122</v>
      </c>
      <c r="D77" s="29">
        <v>100</v>
      </c>
      <c r="E77" s="29">
        <v>70</v>
      </c>
      <c r="F77" s="29">
        <v>70</v>
      </c>
      <c r="G77" s="13">
        <f t="shared" si="2"/>
        <v>0.7</v>
      </c>
      <c r="H77" s="14">
        <f t="shared" si="3"/>
        <v>1</v>
      </c>
    </row>
    <row r="78" spans="1:8" ht="25.5" customHeight="1">
      <c r="A78" s="11"/>
      <c r="B78" s="28" t="s">
        <v>65</v>
      </c>
      <c r="C78" s="27" t="s">
        <v>88</v>
      </c>
      <c r="D78" s="29">
        <v>377.7</v>
      </c>
      <c r="E78" s="29">
        <v>398</v>
      </c>
      <c r="F78" s="29">
        <v>9</v>
      </c>
      <c r="G78" s="13">
        <f t="shared" si="2"/>
        <v>0.023828435266084195</v>
      </c>
      <c r="H78" s="14">
        <f t="shared" si="3"/>
        <v>0.022613065326633167</v>
      </c>
    </row>
    <row r="79" spans="1:8" ht="39.75" customHeight="1">
      <c r="A79" s="11"/>
      <c r="B79" s="28" t="s">
        <v>182</v>
      </c>
      <c r="C79" s="27" t="s">
        <v>181</v>
      </c>
      <c r="D79" s="29">
        <v>46</v>
      </c>
      <c r="E79" s="29"/>
      <c r="F79" s="29">
        <v>46</v>
      </c>
      <c r="G79" s="13">
        <f t="shared" si="2"/>
        <v>1</v>
      </c>
      <c r="H79" s="14"/>
    </row>
    <row r="80" spans="1:8" ht="27" customHeight="1">
      <c r="A80" s="11" t="s">
        <v>34</v>
      </c>
      <c r="B80" s="10" t="s">
        <v>76</v>
      </c>
      <c r="C80" s="11"/>
      <c r="D80" s="12">
        <f>D81</f>
        <v>900</v>
      </c>
      <c r="E80" s="12">
        <f>E81</f>
        <v>1400</v>
      </c>
      <c r="F80" s="12">
        <f>F81</f>
        <v>312.3</v>
      </c>
      <c r="G80" s="13">
        <f t="shared" si="2"/>
        <v>0.34700000000000003</v>
      </c>
      <c r="H80" s="14">
        <f t="shared" si="3"/>
        <v>0.2230714285714286</v>
      </c>
    </row>
    <row r="81" spans="1:8" ht="70.5" customHeight="1">
      <c r="A81" s="11"/>
      <c r="B81" s="10" t="s">
        <v>209</v>
      </c>
      <c r="C81" s="11" t="s">
        <v>91</v>
      </c>
      <c r="D81" s="12">
        <f>D82+D83+D84+D85+D86+D87+D88</f>
        <v>900</v>
      </c>
      <c r="E81" s="12">
        <f>E82+E83+E84+E85+E86+E87+E88</f>
        <v>1400</v>
      </c>
      <c r="F81" s="12">
        <f>F82+F83+F84+F85+F86+F87+F88</f>
        <v>312.3</v>
      </c>
      <c r="G81" s="13">
        <f t="shared" si="2"/>
        <v>0.34700000000000003</v>
      </c>
      <c r="H81" s="14">
        <f t="shared" si="3"/>
        <v>0.2230714285714286</v>
      </c>
    </row>
    <row r="82" spans="1:8" s="32" customFormat="1" ht="56.25" customHeight="1" hidden="1">
      <c r="A82" s="27"/>
      <c r="B82" s="28" t="s">
        <v>100</v>
      </c>
      <c r="C82" s="27" t="s">
        <v>101</v>
      </c>
      <c r="D82" s="29">
        <v>0</v>
      </c>
      <c r="E82" s="29">
        <v>0</v>
      </c>
      <c r="F82" s="29">
        <v>0</v>
      </c>
      <c r="G82" s="13" t="e">
        <f t="shared" si="2"/>
        <v>#DIV/0!</v>
      </c>
      <c r="H82" s="14" t="e">
        <f t="shared" si="3"/>
        <v>#DIV/0!</v>
      </c>
    </row>
    <row r="83" spans="1:8" s="32" customFormat="1" ht="70.5" customHeight="1" hidden="1">
      <c r="A83" s="27"/>
      <c r="B83" s="28" t="s">
        <v>108</v>
      </c>
      <c r="C83" s="27" t="s">
        <v>107</v>
      </c>
      <c r="D83" s="29">
        <v>0</v>
      </c>
      <c r="E83" s="29">
        <v>0</v>
      </c>
      <c r="F83" s="29">
        <v>0</v>
      </c>
      <c r="G83" s="13" t="e">
        <f t="shared" si="2"/>
        <v>#DIV/0!</v>
      </c>
      <c r="H83" s="14" t="e">
        <f t="shared" si="3"/>
        <v>#DIV/0!</v>
      </c>
    </row>
    <row r="84" spans="1:8" s="32" customFormat="1" ht="56.25" customHeight="1" hidden="1">
      <c r="A84" s="27"/>
      <c r="B84" s="28" t="s">
        <v>110</v>
      </c>
      <c r="C84" s="27" t="s">
        <v>109</v>
      </c>
      <c r="D84" s="29">
        <v>0</v>
      </c>
      <c r="E84" s="29">
        <v>0</v>
      </c>
      <c r="F84" s="29">
        <v>0</v>
      </c>
      <c r="G84" s="13" t="e">
        <f t="shared" si="2"/>
        <v>#DIV/0!</v>
      </c>
      <c r="H84" s="14" t="e">
        <f t="shared" si="3"/>
        <v>#DIV/0!</v>
      </c>
    </row>
    <row r="85" spans="1:8" s="32" customFormat="1" ht="60.75" customHeight="1">
      <c r="A85" s="27"/>
      <c r="B85" s="28" t="s">
        <v>210</v>
      </c>
      <c r="C85" s="27" t="s">
        <v>111</v>
      </c>
      <c r="D85" s="29">
        <v>587.7</v>
      </c>
      <c r="E85" s="29">
        <v>1087.7</v>
      </c>
      <c r="F85" s="29">
        <v>0</v>
      </c>
      <c r="G85" s="13">
        <f t="shared" si="2"/>
        <v>0</v>
      </c>
      <c r="H85" s="14">
        <f t="shared" si="3"/>
        <v>0</v>
      </c>
    </row>
    <row r="86" spans="1:8" s="32" customFormat="1" ht="88.5" customHeight="1" hidden="1">
      <c r="A86" s="27"/>
      <c r="B86" s="28" t="s">
        <v>113</v>
      </c>
      <c r="C86" s="27" t="s">
        <v>112</v>
      </c>
      <c r="D86" s="29">
        <v>0</v>
      </c>
      <c r="E86" s="29">
        <v>0</v>
      </c>
      <c r="F86" s="29">
        <v>0</v>
      </c>
      <c r="G86" s="13" t="e">
        <f t="shared" si="2"/>
        <v>#DIV/0!</v>
      </c>
      <c r="H86" s="14" t="e">
        <f t="shared" si="3"/>
        <v>#DIV/0!</v>
      </c>
    </row>
    <row r="87" spans="1:8" s="32" customFormat="1" ht="53.25" customHeight="1">
      <c r="A87" s="27"/>
      <c r="B87" s="28" t="s">
        <v>211</v>
      </c>
      <c r="C87" s="27" t="s">
        <v>167</v>
      </c>
      <c r="D87" s="29">
        <v>312.3</v>
      </c>
      <c r="E87" s="29">
        <v>312.3</v>
      </c>
      <c r="F87" s="29">
        <v>312.3</v>
      </c>
      <c r="G87" s="13">
        <f t="shared" si="2"/>
        <v>1</v>
      </c>
      <c r="H87" s="14">
        <f t="shared" si="3"/>
        <v>1</v>
      </c>
    </row>
    <row r="88" spans="1:8" s="32" customFormat="1" ht="51.75" customHeight="1" hidden="1">
      <c r="A88" s="27"/>
      <c r="B88" s="28" t="s">
        <v>169</v>
      </c>
      <c r="C88" s="27" t="s">
        <v>168</v>
      </c>
      <c r="D88" s="29">
        <v>0</v>
      </c>
      <c r="E88" s="29">
        <v>0</v>
      </c>
      <c r="F88" s="29">
        <v>0</v>
      </c>
      <c r="G88" s="13" t="e">
        <f t="shared" si="2"/>
        <v>#DIV/0!</v>
      </c>
      <c r="H88" s="14">
        <v>0</v>
      </c>
    </row>
    <row r="89" spans="1:8" ht="28.5" customHeight="1">
      <c r="A89" s="11" t="s">
        <v>15</v>
      </c>
      <c r="B89" s="10" t="s">
        <v>16</v>
      </c>
      <c r="C89" s="11"/>
      <c r="D89" s="12">
        <f>D90+D107</f>
        <v>48583.9</v>
      </c>
      <c r="E89" s="12">
        <f>E90+E107</f>
        <v>39170.3</v>
      </c>
      <c r="F89" s="12">
        <f>F90+F107</f>
        <v>43180.8</v>
      </c>
      <c r="G89" s="13">
        <f t="shared" si="2"/>
        <v>0.8887882611317741</v>
      </c>
      <c r="H89" s="14">
        <f t="shared" si="3"/>
        <v>1.1023862467226444</v>
      </c>
    </row>
    <row r="90" spans="1:8" s="32" customFormat="1" ht="39.75" customHeight="1">
      <c r="A90" s="11"/>
      <c r="B90" s="10" t="s">
        <v>218</v>
      </c>
      <c r="C90" s="11"/>
      <c r="D90" s="12">
        <f>D91+D92+D93+D94+D95+D96+D97+D98+D99+D100+D101+D102+D103+D105+D106+D104</f>
        <v>30735.4</v>
      </c>
      <c r="E90" s="12">
        <f>E91+E92+E93+E94+E95+E96+E97+E98+E99+E100+E101+E102+E103+E105+E106+E104</f>
        <v>24821.8</v>
      </c>
      <c r="F90" s="12">
        <f>F91+F92+F93+F94+F95+F96+F97+F98+F99+F100+F101+F102+F103+F105+F106+F104</f>
        <v>29811.500000000004</v>
      </c>
      <c r="G90" s="13">
        <f t="shared" si="2"/>
        <v>0.9699401992490744</v>
      </c>
      <c r="H90" s="14">
        <f t="shared" si="3"/>
        <v>1.201020876809901</v>
      </c>
    </row>
    <row r="91" spans="1:8" s="32" customFormat="1" ht="24.75" customHeight="1">
      <c r="A91" s="27"/>
      <c r="B91" s="28" t="s">
        <v>125</v>
      </c>
      <c r="C91" s="27" t="s">
        <v>124</v>
      </c>
      <c r="D91" s="29">
        <v>200</v>
      </c>
      <c r="E91" s="29">
        <v>200</v>
      </c>
      <c r="F91" s="29">
        <v>144.1</v>
      </c>
      <c r="G91" s="13">
        <f t="shared" si="2"/>
        <v>0.7204999999999999</v>
      </c>
      <c r="H91" s="14">
        <f t="shared" si="3"/>
        <v>0.7204999999999999</v>
      </c>
    </row>
    <row r="92" spans="1:8" s="32" customFormat="1" ht="26.25" customHeight="1">
      <c r="A92" s="27"/>
      <c r="B92" s="28" t="s">
        <v>127</v>
      </c>
      <c r="C92" s="27" t="s">
        <v>126</v>
      </c>
      <c r="D92" s="29">
        <v>100</v>
      </c>
      <c r="E92" s="29">
        <v>100</v>
      </c>
      <c r="F92" s="29">
        <v>99</v>
      </c>
      <c r="G92" s="13">
        <f t="shared" si="2"/>
        <v>0.99</v>
      </c>
      <c r="H92" s="14">
        <f t="shared" si="3"/>
        <v>0.99</v>
      </c>
    </row>
    <row r="93" spans="1:8" s="32" customFormat="1" ht="32.25" customHeight="1">
      <c r="A93" s="27"/>
      <c r="B93" s="28" t="s">
        <v>129</v>
      </c>
      <c r="C93" s="27" t="s">
        <v>128</v>
      </c>
      <c r="D93" s="29">
        <v>250</v>
      </c>
      <c r="E93" s="29">
        <v>50</v>
      </c>
      <c r="F93" s="29">
        <v>248.9</v>
      </c>
      <c r="G93" s="13">
        <f t="shared" si="2"/>
        <v>0.9956</v>
      </c>
      <c r="H93" s="14">
        <f t="shared" si="3"/>
        <v>4.978</v>
      </c>
    </row>
    <row r="94" spans="1:8" s="32" customFormat="1" ht="25.5" customHeight="1">
      <c r="A94" s="27"/>
      <c r="B94" s="28" t="s">
        <v>131</v>
      </c>
      <c r="C94" s="27" t="s">
        <v>130</v>
      </c>
      <c r="D94" s="29">
        <v>100</v>
      </c>
      <c r="E94" s="29">
        <v>100</v>
      </c>
      <c r="F94" s="29">
        <v>99</v>
      </c>
      <c r="G94" s="13">
        <f t="shared" si="2"/>
        <v>0.99</v>
      </c>
      <c r="H94" s="14">
        <f t="shared" si="3"/>
        <v>0.99</v>
      </c>
    </row>
    <row r="95" spans="1:8" s="32" customFormat="1" ht="42.75" customHeight="1">
      <c r="A95" s="27"/>
      <c r="B95" s="28" t="s">
        <v>133</v>
      </c>
      <c r="C95" s="27" t="s">
        <v>132</v>
      </c>
      <c r="D95" s="29">
        <v>100</v>
      </c>
      <c r="E95" s="29">
        <v>100</v>
      </c>
      <c r="F95" s="29">
        <v>99</v>
      </c>
      <c r="G95" s="13">
        <f t="shared" si="2"/>
        <v>0.99</v>
      </c>
      <c r="H95" s="14">
        <f t="shared" si="3"/>
        <v>0.99</v>
      </c>
    </row>
    <row r="96" spans="1:8" s="32" customFormat="1" ht="41.25" customHeight="1">
      <c r="A96" s="27"/>
      <c r="B96" s="28" t="s">
        <v>135</v>
      </c>
      <c r="C96" s="27" t="s">
        <v>134</v>
      </c>
      <c r="D96" s="29">
        <v>18200</v>
      </c>
      <c r="E96" s="29">
        <v>13538.4</v>
      </c>
      <c r="F96" s="29">
        <v>18187.7</v>
      </c>
      <c r="G96" s="13">
        <f t="shared" si="2"/>
        <v>0.9993241758241759</v>
      </c>
      <c r="H96" s="14">
        <f t="shared" si="3"/>
        <v>1.3434157655262071</v>
      </c>
    </row>
    <row r="97" spans="1:8" s="32" customFormat="1" ht="38.25" customHeight="1">
      <c r="A97" s="27"/>
      <c r="B97" s="28" t="s">
        <v>137</v>
      </c>
      <c r="C97" s="27" t="s">
        <v>136</v>
      </c>
      <c r="D97" s="29">
        <v>1071.7</v>
      </c>
      <c r="E97" s="29">
        <v>1071.7</v>
      </c>
      <c r="F97" s="29">
        <v>1047.5</v>
      </c>
      <c r="G97" s="13">
        <f t="shared" si="2"/>
        <v>0.9774190538396939</v>
      </c>
      <c r="H97" s="14">
        <f t="shared" si="3"/>
        <v>0.9774190538396939</v>
      </c>
    </row>
    <row r="98" spans="1:8" s="32" customFormat="1" ht="23.25" customHeight="1">
      <c r="A98" s="27"/>
      <c r="B98" s="28" t="s">
        <v>139</v>
      </c>
      <c r="C98" s="27" t="s">
        <v>138</v>
      </c>
      <c r="D98" s="29">
        <v>100</v>
      </c>
      <c r="E98" s="29">
        <v>100</v>
      </c>
      <c r="F98" s="29">
        <v>96.2</v>
      </c>
      <c r="G98" s="13">
        <f t="shared" si="2"/>
        <v>0.9620000000000001</v>
      </c>
      <c r="H98" s="14">
        <f t="shared" si="3"/>
        <v>0.9620000000000001</v>
      </c>
    </row>
    <row r="99" spans="1:8" s="32" customFormat="1" ht="37.5" customHeight="1">
      <c r="A99" s="27"/>
      <c r="B99" s="28" t="s">
        <v>141</v>
      </c>
      <c r="C99" s="27" t="s">
        <v>140</v>
      </c>
      <c r="D99" s="29">
        <v>5420</v>
      </c>
      <c r="E99" s="29">
        <v>4200</v>
      </c>
      <c r="F99" s="29">
        <v>5034.8</v>
      </c>
      <c r="G99" s="13">
        <f t="shared" si="2"/>
        <v>0.928929889298893</v>
      </c>
      <c r="H99" s="14">
        <f t="shared" si="3"/>
        <v>1.1987619047619047</v>
      </c>
    </row>
    <row r="100" spans="1:8" s="32" customFormat="1" ht="33.75" customHeight="1">
      <c r="A100" s="27"/>
      <c r="B100" s="28" t="s">
        <v>143</v>
      </c>
      <c r="C100" s="27" t="s">
        <v>142</v>
      </c>
      <c r="D100" s="29">
        <v>1550</v>
      </c>
      <c r="E100" s="29">
        <v>1305</v>
      </c>
      <c r="F100" s="29">
        <v>1188.3</v>
      </c>
      <c r="G100" s="13">
        <f t="shared" si="2"/>
        <v>0.7666451612903226</v>
      </c>
      <c r="H100" s="14">
        <f t="shared" si="3"/>
        <v>0.9105747126436782</v>
      </c>
    </row>
    <row r="101" spans="1:8" s="32" customFormat="1" ht="42" customHeight="1">
      <c r="A101" s="27"/>
      <c r="B101" s="28" t="s">
        <v>145</v>
      </c>
      <c r="C101" s="27" t="s">
        <v>144</v>
      </c>
      <c r="D101" s="29">
        <v>3230</v>
      </c>
      <c r="E101" s="29">
        <v>3730</v>
      </c>
      <c r="F101" s="29">
        <v>3225.9</v>
      </c>
      <c r="G101" s="13">
        <f t="shared" si="2"/>
        <v>0.9987306501547988</v>
      </c>
      <c r="H101" s="14">
        <f t="shared" si="3"/>
        <v>0.8648525469168901</v>
      </c>
    </row>
    <row r="102" spans="1:8" s="32" customFormat="1" ht="37.5" customHeight="1">
      <c r="A102" s="27"/>
      <c r="B102" s="28" t="s">
        <v>147</v>
      </c>
      <c r="C102" s="27" t="s">
        <v>146</v>
      </c>
      <c r="D102" s="29">
        <v>65</v>
      </c>
      <c r="E102" s="29">
        <v>65</v>
      </c>
      <c r="F102" s="29">
        <v>43.2</v>
      </c>
      <c r="G102" s="13">
        <f aca="true" t="shared" si="4" ref="G102:G129">F102/D102</f>
        <v>0.6646153846153846</v>
      </c>
      <c r="H102" s="14">
        <f t="shared" si="3"/>
        <v>0.6646153846153846</v>
      </c>
    </row>
    <row r="103" spans="1:8" s="32" customFormat="1" ht="24.75" customHeight="1">
      <c r="A103" s="27"/>
      <c r="B103" s="28" t="s">
        <v>149</v>
      </c>
      <c r="C103" s="27" t="s">
        <v>148</v>
      </c>
      <c r="D103" s="29">
        <v>40</v>
      </c>
      <c r="E103" s="29">
        <v>25</v>
      </c>
      <c r="F103" s="29">
        <v>0</v>
      </c>
      <c r="G103" s="13">
        <f t="shared" si="4"/>
        <v>0</v>
      </c>
      <c r="H103" s="14">
        <f t="shared" si="3"/>
        <v>0</v>
      </c>
    </row>
    <row r="104" spans="1:8" s="32" customFormat="1" ht="23.25" customHeight="1">
      <c r="A104" s="27"/>
      <c r="B104" s="28" t="s">
        <v>151</v>
      </c>
      <c r="C104" s="27" t="s">
        <v>150</v>
      </c>
      <c r="D104" s="29">
        <v>52</v>
      </c>
      <c r="E104" s="29"/>
      <c r="F104" s="29">
        <v>52</v>
      </c>
      <c r="G104" s="13">
        <f t="shared" si="4"/>
        <v>1</v>
      </c>
      <c r="H104" s="14"/>
    </row>
    <row r="105" spans="1:8" s="32" customFormat="1" ht="39.75" customHeight="1">
      <c r="A105" s="27"/>
      <c r="B105" s="28" t="s">
        <v>166</v>
      </c>
      <c r="C105" s="27" t="s">
        <v>165</v>
      </c>
      <c r="D105" s="29">
        <v>236.7</v>
      </c>
      <c r="E105" s="29">
        <v>236.7</v>
      </c>
      <c r="F105" s="29">
        <v>225.9</v>
      </c>
      <c r="G105" s="13">
        <f t="shared" si="4"/>
        <v>0.9543726235741445</v>
      </c>
      <c r="H105" s="14">
        <f t="shared" si="3"/>
        <v>0.9543726235741445</v>
      </c>
    </row>
    <row r="106" spans="1:8" s="32" customFormat="1" ht="35.25" customHeight="1">
      <c r="A106" s="27"/>
      <c r="B106" s="28" t="s">
        <v>221</v>
      </c>
      <c r="C106" s="27" t="s">
        <v>183</v>
      </c>
      <c r="D106" s="29">
        <v>20</v>
      </c>
      <c r="E106" s="29"/>
      <c r="F106" s="29">
        <v>20</v>
      </c>
      <c r="G106" s="13">
        <f t="shared" si="4"/>
        <v>1</v>
      </c>
      <c r="H106" s="14"/>
    </row>
    <row r="107" spans="1:8" s="32" customFormat="1" ht="44.25" customHeight="1">
      <c r="A107" s="27"/>
      <c r="B107" s="10" t="s">
        <v>161</v>
      </c>
      <c r="C107" s="27" t="s">
        <v>162</v>
      </c>
      <c r="D107" s="29">
        <f>D110+D111+D113+D108+D109+D112</f>
        <v>17848.5</v>
      </c>
      <c r="E107" s="29">
        <f>E110+E111+E113+E108+E109+E112</f>
        <v>14348.5</v>
      </c>
      <c r="F107" s="29">
        <f>F110+F111+F113+F108+F109+F112</f>
        <v>13369.3</v>
      </c>
      <c r="G107" s="13">
        <f t="shared" si="4"/>
        <v>0.749043336975096</v>
      </c>
      <c r="H107" s="14">
        <f t="shared" si="3"/>
        <v>0.9317559326758894</v>
      </c>
    </row>
    <row r="108" spans="1:8" s="32" customFormat="1" ht="36" customHeight="1">
      <c r="A108" s="27"/>
      <c r="B108" s="10" t="s">
        <v>219</v>
      </c>
      <c r="C108" s="27" t="s">
        <v>163</v>
      </c>
      <c r="D108" s="12">
        <v>202.8</v>
      </c>
      <c r="E108" s="12">
        <v>280</v>
      </c>
      <c r="F108" s="12">
        <v>112</v>
      </c>
      <c r="G108" s="13">
        <f t="shared" si="4"/>
        <v>0.5522682445759368</v>
      </c>
      <c r="H108" s="14">
        <f t="shared" si="3"/>
        <v>0.4</v>
      </c>
    </row>
    <row r="109" spans="1:8" s="32" customFormat="1" ht="41.25" customHeight="1">
      <c r="A109" s="27"/>
      <c r="B109" s="10" t="s">
        <v>220</v>
      </c>
      <c r="C109" s="27" t="s">
        <v>164</v>
      </c>
      <c r="D109" s="12">
        <v>3647.2</v>
      </c>
      <c r="E109" s="12">
        <v>70</v>
      </c>
      <c r="F109" s="12">
        <v>16</v>
      </c>
      <c r="G109" s="13">
        <f t="shared" si="4"/>
        <v>0.004386926957666155</v>
      </c>
      <c r="H109" s="14">
        <f t="shared" si="3"/>
        <v>0.22857142857142856</v>
      </c>
    </row>
    <row r="110" spans="1:8" ht="49.5" customHeight="1">
      <c r="A110" s="11"/>
      <c r="B110" s="10" t="s">
        <v>224</v>
      </c>
      <c r="C110" s="11" t="s">
        <v>156</v>
      </c>
      <c r="D110" s="12">
        <f>12334.1+1524.4+140</f>
        <v>13998.5</v>
      </c>
      <c r="E110" s="12">
        <v>12334.1</v>
      </c>
      <c r="F110" s="12">
        <f>11666.9+1442+132.4</f>
        <v>13241.3</v>
      </c>
      <c r="G110" s="13">
        <f t="shared" si="4"/>
        <v>0.945908490195378</v>
      </c>
      <c r="H110" s="14">
        <f aca="true" t="shared" si="5" ref="H110:H129">F110/E110</f>
        <v>1.0735521845939306</v>
      </c>
    </row>
    <row r="111" spans="1:8" ht="51" customHeight="1" hidden="1">
      <c r="A111" s="11"/>
      <c r="B111" s="10" t="s">
        <v>212</v>
      </c>
      <c r="C111" s="11" t="s">
        <v>157</v>
      </c>
      <c r="D111" s="12">
        <f>1524.4-1524.4</f>
        <v>0</v>
      </c>
      <c r="E111" s="12">
        <v>1524.4</v>
      </c>
      <c r="F111" s="12">
        <f>1442-1442</f>
        <v>0</v>
      </c>
      <c r="G111" s="13" t="e">
        <f t="shared" si="4"/>
        <v>#DIV/0!</v>
      </c>
      <c r="H111" s="14">
        <f t="shared" si="5"/>
        <v>0</v>
      </c>
    </row>
    <row r="112" spans="1:8" ht="57" customHeight="1" hidden="1">
      <c r="A112" s="11"/>
      <c r="B112" s="10" t="s">
        <v>213</v>
      </c>
      <c r="C112" s="11" t="s">
        <v>170</v>
      </c>
      <c r="D112" s="12">
        <f>77.2+62.8-140</f>
        <v>0</v>
      </c>
      <c r="E112" s="12">
        <v>111.4</v>
      </c>
      <c r="F112" s="12">
        <f>77.2+55.2-132.4</f>
        <v>0</v>
      </c>
      <c r="G112" s="13" t="e">
        <f t="shared" si="4"/>
        <v>#DIV/0!</v>
      </c>
      <c r="H112" s="14">
        <f t="shared" si="5"/>
        <v>0</v>
      </c>
    </row>
    <row r="113" spans="1:8" s="32" customFormat="1" ht="85.5" customHeight="1" hidden="1">
      <c r="A113" s="27"/>
      <c r="B113" s="28" t="s">
        <v>160</v>
      </c>
      <c r="C113" s="27" t="s">
        <v>159</v>
      </c>
      <c r="D113" s="29">
        <f>62.8-62.8</f>
        <v>0</v>
      </c>
      <c r="E113" s="29">
        <v>28.6</v>
      </c>
      <c r="F113" s="29">
        <f>55.2-55.2</f>
        <v>0</v>
      </c>
      <c r="G113" s="13" t="e">
        <f t="shared" si="4"/>
        <v>#DIV/0!</v>
      </c>
      <c r="H113" s="14">
        <f t="shared" si="5"/>
        <v>0</v>
      </c>
    </row>
    <row r="114" spans="1:8" s="32" customFormat="1" ht="21.75" customHeight="1" hidden="1">
      <c r="A114" s="27"/>
      <c r="B114" s="28" t="s">
        <v>66</v>
      </c>
      <c r="C114" s="27" t="s">
        <v>81</v>
      </c>
      <c r="D114" s="29">
        <v>0</v>
      </c>
      <c r="E114" s="29">
        <v>0</v>
      </c>
      <c r="F114" s="29">
        <v>0</v>
      </c>
      <c r="G114" s="13" t="e">
        <f t="shared" si="4"/>
        <v>#DIV/0!</v>
      </c>
      <c r="H114" s="14" t="e">
        <f t="shared" si="5"/>
        <v>#DIV/0!</v>
      </c>
    </row>
    <row r="115" spans="1:8" s="32" customFormat="1" ht="21.75" customHeight="1" hidden="1">
      <c r="A115" s="27"/>
      <c r="B115" s="28"/>
      <c r="C115" s="27"/>
      <c r="D115" s="29"/>
      <c r="E115" s="29"/>
      <c r="F115" s="29"/>
      <c r="G115" s="13" t="e">
        <f t="shared" si="4"/>
        <v>#DIV/0!</v>
      </c>
      <c r="H115" s="14"/>
    </row>
    <row r="116" spans="1:8" ht="21.75" customHeight="1" hidden="1">
      <c r="A116" s="11" t="s">
        <v>17</v>
      </c>
      <c r="B116" s="10" t="s">
        <v>18</v>
      </c>
      <c r="C116" s="11"/>
      <c r="D116" s="12">
        <f>D117</f>
        <v>0</v>
      </c>
      <c r="E116" s="12">
        <f>E117</f>
        <v>0</v>
      </c>
      <c r="F116" s="12">
        <f>F117</f>
        <v>0</v>
      </c>
      <c r="G116" s="13" t="e">
        <f t="shared" si="4"/>
        <v>#DIV/0!</v>
      </c>
      <c r="H116" s="14" t="e">
        <f t="shared" si="5"/>
        <v>#DIV/0!</v>
      </c>
    </row>
    <row r="117" spans="1:8" s="32" customFormat="1" ht="37.5" customHeight="1" hidden="1">
      <c r="A117" s="27" t="s">
        <v>92</v>
      </c>
      <c r="B117" s="28" t="s">
        <v>93</v>
      </c>
      <c r="C117" s="27"/>
      <c r="D117" s="29">
        <v>0</v>
      </c>
      <c r="E117" s="29">
        <v>0</v>
      </c>
      <c r="F117" s="29">
        <v>0</v>
      </c>
      <c r="G117" s="13" t="e">
        <f t="shared" si="4"/>
        <v>#DIV/0!</v>
      </c>
      <c r="H117" s="14" t="e">
        <f t="shared" si="5"/>
        <v>#DIV/0!</v>
      </c>
    </row>
    <row r="118" spans="1:8" ht="20.25" customHeight="1">
      <c r="A118" s="11">
        <v>1000</v>
      </c>
      <c r="B118" s="10" t="s">
        <v>19</v>
      </c>
      <c r="C118" s="11"/>
      <c r="D118" s="12">
        <f>D119+D120</f>
        <v>486.1</v>
      </c>
      <c r="E118" s="12">
        <f>E119+E120</f>
        <v>350.20000000000005</v>
      </c>
      <c r="F118" s="12">
        <f>F119+F120</f>
        <v>391.70000000000005</v>
      </c>
      <c r="G118" s="13">
        <f t="shared" si="4"/>
        <v>0.8058012754577248</v>
      </c>
      <c r="H118" s="14">
        <f t="shared" si="5"/>
        <v>1.1185037121644774</v>
      </c>
    </row>
    <row r="119" spans="1:8" ht="18" customHeight="1">
      <c r="A119" s="11">
        <v>1001</v>
      </c>
      <c r="B119" s="10" t="s">
        <v>74</v>
      </c>
      <c r="C119" s="11" t="s">
        <v>20</v>
      </c>
      <c r="D119" s="12">
        <v>430</v>
      </c>
      <c r="E119" s="12">
        <v>299.1</v>
      </c>
      <c r="F119" s="12">
        <v>340.6</v>
      </c>
      <c r="G119" s="13">
        <f t="shared" si="4"/>
        <v>0.792093023255814</v>
      </c>
      <c r="H119" s="14">
        <f t="shared" si="5"/>
        <v>1.138749582079572</v>
      </c>
    </row>
    <row r="120" spans="1:8" ht="20.25" customHeight="1">
      <c r="A120" s="11" t="s">
        <v>21</v>
      </c>
      <c r="B120" s="10" t="s">
        <v>223</v>
      </c>
      <c r="C120" s="11" t="s">
        <v>21</v>
      </c>
      <c r="D120" s="12">
        <v>56.1</v>
      </c>
      <c r="E120" s="12">
        <v>51.1</v>
      </c>
      <c r="F120" s="12">
        <v>51.1</v>
      </c>
      <c r="G120" s="13">
        <f t="shared" si="4"/>
        <v>0.910873440285205</v>
      </c>
      <c r="H120" s="14">
        <f t="shared" si="5"/>
        <v>1</v>
      </c>
    </row>
    <row r="121" spans="1:8" ht="19.5" customHeight="1">
      <c r="A121" s="11" t="s">
        <v>22</v>
      </c>
      <c r="B121" s="10" t="s">
        <v>54</v>
      </c>
      <c r="C121" s="11"/>
      <c r="D121" s="12">
        <f>D122</f>
        <v>32926.2</v>
      </c>
      <c r="E121" s="12">
        <f>E122</f>
        <v>22394.9</v>
      </c>
      <c r="F121" s="12">
        <f>F122</f>
        <v>28704.5</v>
      </c>
      <c r="G121" s="13">
        <f t="shared" si="4"/>
        <v>0.8717829570372531</v>
      </c>
      <c r="H121" s="14">
        <f t="shared" si="5"/>
        <v>1.2817427182081633</v>
      </c>
    </row>
    <row r="122" spans="1:8" ht="21" customHeight="1">
      <c r="A122" s="11" t="s">
        <v>23</v>
      </c>
      <c r="B122" s="10" t="s">
        <v>200</v>
      </c>
      <c r="C122" s="11" t="s">
        <v>23</v>
      </c>
      <c r="D122" s="12">
        <v>32926.2</v>
      </c>
      <c r="E122" s="12">
        <v>22394.9</v>
      </c>
      <c r="F122" s="12">
        <v>28704.5</v>
      </c>
      <c r="G122" s="13">
        <f t="shared" si="4"/>
        <v>0.8717829570372531</v>
      </c>
      <c r="H122" s="14">
        <f t="shared" si="5"/>
        <v>1.2817427182081633</v>
      </c>
    </row>
    <row r="123" spans="1:8" ht="20.25" customHeight="1">
      <c r="A123" s="11" t="s">
        <v>55</v>
      </c>
      <c r="B123" s="10" t="s">
        <v>56</v>
      </c>
      <c r="C123" s="11"/>
      <c r="D123" s="12">
        <f>D124</f>
        <v>88.6</v>
      </c>
      <c r="E123" s="12">
        <f>E124</f>
        <v>56.1</v>
      </c>
      <c r="F123" s="12">
        <f>F124</f>
        <v>72.6</v>
      </c>
      <c r="G123" s="13">
        <f t="shared" si="4"/>
        <v>0.8194130925507901</v>
      </c>
      <c r="H123" s="14">
        <f t="shared" si="5"/>
        <v>1.2941176470588234</v>
      </c>
    </row>
    <row r="124" spans="1:8" ht="18.75" customHeight="1">
      <c r="A124" s="11" t="s">
        <v>57</v>
      </c>
      <c r="B124" s="10" t="s">
        <v>58</v>
      </c>
      <c r="C124" s="11" t="s">
        <v>57</v>
      </c>
      <c r="D124" s="12">
        <v>88.6</v>
      </c>
      <c r="E124" s="12">
        <v>56.1</v>
      </c>
      <c r="F124" s="12">
        <v>72.6</v>
      </c>
      <c r="G124" s="13">
        <f t="shared" si="4"/>
        <v>0.8194130925507901</v>
      </c>
      <c r="H124" s="14">
        <f t="shared" si="5"/>
        <v>1.2941176470588234</v>
      </c>
    </row>
    <row r="125" spans="1:8" ht="25.5" customHeight="1" hidden="1">
      <c r="A125" s="11"/>
      <c r="B125" s="10" t="s">
        <v>46</v>
      </c>
      <c r="C125" s="11"/>
      <c r="D125" s="12">
        <f>D126+D127+D128</f>
        <v>0</v>
      </c>
      <c r="E125" s="12">
        <f>E126+E127+E128</f>
        <v>0</v>
      </c>
      <c r="F125" s="12">
        <f>F126+F127+F128</f>
        <v>0</v>
      </c>
      <c r="G125" s="13" t="e">
        <f t="shared" si="4"/>
        <v>#DIV/0!</v>
      </c>
      <c r="H125" s="14" t="e">
        <f t="shared" si="5"/>
        <v>#DIV/0!</v>
      </c>
    </row>
    <row r="126" spans="1:8" s="32" customFormat="1" ht="30" customHeight="1" hidden="1">
      <c r="A126" s="27"/>
      <c r="B126" s="28" t="s">
        <v>47</v>
      </c>
      <c r="C126" s="27" t="s">
        <v>69</v>
      </c>
      <c r="D126" s="29">
        <v>0</v>
      </c>
      <c r="E126" s="29">
        <v>0</v>
      </c>
      <c r="F126" s="29">
        <v>0</v>
      </c>
      <c r="G126" s="13" t="e">
        <f t="shared" si="4"/>
        <v>#DIV/0!</v>
      </c>
      <c r="H126" s="14" t="e">
        <f t="shared" si="5"/>
        <v>#DIV/0!</v>
      </c>
    </row>
    <row r="127" spans="1:8" s="32" customFormat="1" ht="106.5" customHeight="1" hidden="1">
      <c r="A127" s="27"/>
      <c r="B127" s="36" t="s">
        <v>0</v>
      </c>
      <c r="C127" s="27" t="s">
        <v>63</v>
      </c>
      <c r="D127" s="29">
        <v>0</v>
      </c>
      <c r="E127" s="29">
        <v>0</v>
      </c>
      <c r="F127" s="29">
        <v>0</v>
      </c>
      <c r="G127" s="13" t="e">
        <f t="shared" si="4"/>
        <v>#DIV/0!</v>
      </c>
      <c r="H127" s="14" t="e">
        <f t="shared" si="5"/>
        <v>#DIV/0!</v>
      </c>
    </row>
    <row r="128" spans="1:8" s="32" customFormat="1" ht="91.5" customHeight="1" hidden="1">
      <c r="A128" s="27"/>
      <c r="B128" s="36" t="s">
        <v>1</v>
      </c>
      <c r="C128" s="27" t="s">
        <v>64</v>
      </c>
      <c r="D128" s="29">
        <v>0</v>
      </c>
      <c r="E128" s="29">
        <v>0</v>
      </c>
      <c r="F128" s="29">
        <v>0</v>
      </c>
      <c r="G128" s="13" t="e">
        <f t="shared" si="4"/>
        <v>#DIV/0!</v>
      </c>
      <c r="H128" s="14" t="e">
        <f t="shared" si="5"/>
        <v>#DIV/0!</v>
      </c>
    </row>
    <row r="129" spans="1:8" ht="27" customHeight="1">
      <c r="A129" s="11"/>
      <c r="B129" s="10" t="s">
        <v>25</v>
      </c>
      <c r="C129" s="11"/>
      <c r="D129" s="12">
        <f>D37+D50+D58+D74+D118+D123+D125+D116+D121</f>
        <v>98966.5</v>
      </c>
      <c r="E129" s="12">
        <f>E37+E50+E58+E74+E118+E123+E125+E116+E121</f>
        <v>75341.1</v>
      </c>
      <c r="F129" s="12">
        <f>F37+F50+F58+F74+F118+F123+F125+F116+F121</f>
        <v>84563</v>
      </c>
      <c r="G129" s="13">
        <f t="shared" si="4"/>
        <v>0.8544608529148753</v>
      </c>
      <c r="H129" s="14">
        <f t="shared" si="5"/>
        <v>1.1224019824504818</v>
      </c>
    </row>
    <row r="130" spans="1:8" ht="16.5" hidden="1">
      <c r="A130" s="37"/>
      <c r="B130" s="19" t="s">
        <v>35</v>
      </c>
      <c r="C130" s="20"/>
      <c r="D130" s="38">
        <f>D125</f>
        <v>0</v>
      </c>
      <c r="E130" s="38">
        <f>E125</f>
        <v>0</v>
      </c>
      <c r="F130" s="38">
        <f>F125</f>
        <v>0</v>
      </c>
      <c r="G130" s="39">
        <v>0</v>
      </c>
      <c r="H130" s="25">
        <v>0</v>
      </c>
    </row>
    <row r="133" spans="2:6" ht="16.5">
      <c r="B133" s="4" t="s">
        <v>114</v>
      </c>
      <c r="F133" s="42">
        <v>2996.8</v>
      </c>
    </row>
    <row r="134" ht="16.5">
      <c r="F134" s="42"/>
    </row>
    <row r="135" spans="2:6" ht="16.5">
      <c r="B135" s="4" t="s">
        <v>44</v>
      </c>
      <c r="F135" s="42">
        <f>F133+F31-F129</f>
        <v>18881.800000000017</v>
      </c>
    </row>
    <row r="136" ht="16.5">
      <c r="F136" s="42"/>
    </row>
    <row r="137" ht="16.5">
      <c r="F137" s="42"/>
    </row>
    <row r="138" ht="16.5">
      <c r="F138" s="42"/>
    </row>
    <row r="139" spans="2:7" ht="16.5">
      <c r="B139" s="55" t="s">
        <v>226</v>
      </c>
      <c r="C139" s="55"/>
      <c r="D139" s="55"/>
      <c r="E139" s="55"/>
      <c r="F139" s="55"/>
      <c r="G139" s="55"/>
    </row>
    <row r="140" spans="2:6" ht="16.5" hidden="1">
      <c r="B140" s="4" t="s">
        <v>36</v>
      </c>
      <c r="F140" s="42"/>
    </row>
    <row r="141" spans="2:6" ht="16.5" hidden="1">
      <c r="B141" s="4" t="s">
        <v>37</v>
      </c>
      <c r="F141" s="42"/>
    </row>
    <row r="142" ht="16.5" hidden="1">
      <c r="F142" s="42"/>
    </row>
    <row r="143" spans="2:6" ht="16.5" hidden="1">
      <c r="B143" s="4" t="s">
        <v>38</v>
      </c>
      <c r="F143" s="42"/>
    </row>
    <row r="144" spans="2:6" ht="16.5" hidden="1">
      <c r="B144" s="4" t="s">
        <v>39</v>
      </c>
      <c r="F144" s="42"/>
    </row>
    <row r="145" ht="16.5" hidden="1">
      <c r="F145" s="42"/>
    </row>
    <row r="146" spans="2:6" ht="16.5" hidden="1">
      <c r="B146" s="4" t="s">
        <v>40</v>
      </c>
      <c r="F146" s="42"/>
    </row>
    <row r="147" spans="2:6" ht="16.5" hidden="1">
      <c r="B147" s="4" t="s">
        <v>41</v>
      </c>
      <c r="F147" s="42"/>
    </row>
    <row r="148" ht="16.5" hidden="1">
      <c r="F148" s="42"/>
    </row>
    <row r="149" spans="2:6" ht="16.5" hidden="1">
      <c r="B149" s="4" t="s">
        <v>42</v>
      </c>
      <c r="F149" s="42"/>
    </row>
    <row r="150" spans="2:6" ht="16.5" hidden="1">
      <c r="B150" s="4" t="s">
        <v>43</v>
      </c>
      <c r="F150" s="42"/>
    </row>
    <row r="151" ht="16.5" hidden="1">
      <c r="F151" s="42"/>
    </row>
    <row r="152" ht="16.5" hidden="1">
      <c r="F152" s="42"/>
    </row>
    <row r="153" spans="5:8" ht="39" customHeight="1">
      <c r="E153" s="42"/>
      <c r="F153" s="4"/>
      <c r="H153" s="42"/>
    </row>
  </sheetData>
  <sheetProtection/>
  <mergeCells count="19">
    <mergeCell ref="B139:G139"/>
    <mergeCell ref="D1:G1"/>
    <mergeCell ref="C3:C4"/>
    <mergeCell ref="A34:A35"/>
    <mergeCell ref="B34:B35"/>
    <mergeCell ref="D34:D35"/>
    <mergeCell ref="E34:E35"/>
    <mergeCell ref="C34:C35"/>
    <mergeCell ref="A2:H2"/>
    <mergeCell ref="G3:G4"/>
    <mergeCell ref="G34:G35"/>
    <mergeCell ref="A33:H33"/>
    <mergeCell ref="F34:F35"/>
    <mergeCell ref="H3:H4"/>
    <mergeCell ref="B3:B4"/>
    <mergeCell ref="D3:D4"/>
    <mergeCell ref="E3:E4"/>
    <mergeCell ref="F3:F4"/>
    <mergeCell ref="H34:H35"/>
  </mergeCells>
  <printOptions/>
  <pageMargins left="0.7874015748031497" right="0.3937007874015748" top="0.3937007874015748" bottom="0.3937007874015748" header="0" footer="0"/>
  <pageSetup fitToHeight="5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2019-04-08T12:20:38Z</cp:lastPrinted>
  <dcterms:created xsi:type="dcterms:W3CDTF">1996-10-08T23:32:33Z</dcterms:created>
  <dcterms:modified xsi:type="dcterms:W3CDTF">2019-04-08T12:21:03Z</dcterms:modified>
  <cp:category/>
  <cp:version/>
  <cp:contentType/>
  <cp:contentStatus/>
</cp:coreProperties>
</file>