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7400" windowHeight="5790"/>
  </bookViews>
  <sheets>
    <sheet name="СПРАВОЧНО Безвозмез РМР 23-25" sheetId="1" r:id="rId1"/>
  </sheets>
  <definedNames>
    <definedName name="_xlnm.Print_Area" localSheetId="0">'СПРАВОЧНО Безвозмез РМР 23-25'!$A$1:$N$164</definedName>
  </definedNames>
  <calcPr calcId="124519"/>
</workbook>
</file>

<file path=xl/calcChain.xml><?xml version="1.0" encoding="utf-8"?>
<calcChain xmlns="http://schemas.openxmlformats.org/spreadsheetml/2006/main">
  <c r="D146" i="1"/>
  <c r="M66"/>
  <c r="L66"/>
  <c r="D66"/>
  <c r="M117"/>
  <c r="L117"/>
  <c r="D117"/>
  <c r="M114"/>
  <c r="L114"/>
  <c r="D114"/>
  <c r="M106"/>
  <c r="L106"/>
  <c r="D106"/>
  <c r="M99"/>
  <c r="L99"/>
  <c r="D99"/>
  <c r="M98"/>
  <c r="L98"/>
  <c r="D98"/>
  <c r="M97"/>
  <c r="L97"/>
  <c r="D97"/>
  <c r="M86"/>
  <c r="L86"/>
  <c r="D86"/>
  <c r="M84"/>
  <c r="L84"/>
  <c r="D84"/>
  <c r="M83"/>
  <c r="L83"/>
  <c r="D83"/>
  <c r="M82"/>
  <c r="L82"/>
  <c r="D82"/>
  <c r="M81"/>
  <c r="L81"/>
  <c r="D81"/>
  <c r="M80"/>
  <c r="L80"/>
  <c r="D80"/>
  <c r="M79"/>
  <c r="L79"/>
  <c r="D79"/>
  <c r="M78"/>
  <c r="L78"/>
  <c r="D78"/>
  <c r="M77"/>
  <c r="L77"/>
  <c r="D77"/>
  <c r="M75"/>
  <c r="L75"/>
  <c r="D75"/>
  <c r="M74"/>
  <c r="L74"/>
  <c r="D74"/>
  <c r="D54"/>
  <c r="D50"/>
  <c r="M11"/>
  <c r="L11"/>
  <c r="D11"/>
  <c r="M120"/>
  <c r="L120"/>
  <c r="D120"/>
  <c r="M121"/>
  <c r="L121"/>
  <c r="D121"/>
  <c r="M141"/>
  <c r="L141"/>
  <c r="D141"/>
  <c r="E118"/>
  <c r="F118"/>
  <c r="G118"/>
  <c r="H118"/>
  <c r="I118"/>
  <c r="J118"/>
  <c r="K118"/>
  <c r="N146" l="1"/>
  <c r="M41" l="1"/>
  <c r="D41"/>
  <c r="D43"/>
  <c r="F114"/>
  <c r="E114"/>
  <c r="F106"/>
  <c r="E106"/>
  <c r="F99"/>
  <c r="E99"/>
  <c r="F98"/>
  <c r="E98"/>
  <c r="F97"/>
  <c r="E97"/>
  <c r="F86"/>
  <c r="E86"/>
  <c r="F85"/>
  <c r="E85"/>
  <c r="F84"/>
  <c r="E84"/>
  <c r="F83"/>
  <c r="E83"/>
  <c r="F82"/>
  <c r="E82"/>
  <c r="F81"/>
  <c r="E81"/>
  <c r="F80"/>
  <c r="E80"/>
  <c r="F79"/>
  <c r="E79"/>
  <c r="F78"/>
  <c r="E78"/>
  <c r="F77"/>
  <c r="E77"/>
  <c r="F75"/>
  <c r="E75"/>
  <c r="F74"/>
  <c r="E74"/>
  <c r="F11"/>
  <c r="E11"/>
  <c r="M13" l="1"/>
  <c r="L13"/>
  <c r="D62" l="1"/>
  <c r="M62"/>
  <c r="L62"/>
  <c r="D10"/>
  <c r="M73"/>
  <c r="L73"/>
  <c r="D73"/>
  <c r="D38"/>
  <c r="M56"/>
  <c r="L56"/>
  <c r="E14" l="1"/>
  <c r="F14"/>
  <c r="G14"/>
  <c r="H14"/>
  <c r="I14"/>
  <c r="J14"/>
  <c r="K14"/>
  <c r="M38"/>
  <c r="L38"/>
  <c r="D52"/>
  <c r="M53"/>
  <c r="L53"/>
  <c r="M160" l="1"/>
  <c r="M159" s="1"/>
  <c r="L160"/>
  <c r="L159" s="1"/>
  <c r="M158"/>
  <c r="L158"/>
  <c r="M157"/>
  <c r="L157"/>
  <c r="M153"/>
  <c r="M152" s="1"/>
  <c r="M151" s="1"/>
  <c r="L153"/>
  <c r="L152" s="1"/>
  <c r="L151" s="1"/>
  <c r="M138"/>
  <c r="L138"/>
  <c r="M137"/>
  <c r="L137"/>
  <c r="M135"/>
  <c r="L135"/>
  <c r="M134"/>
  <c r="L134"/>
  <c r="M132"/>
  <c r="L132"/>
  <c r="M130"/>
  <c r="L130"/>
  <c r="M124"/>
  <c r="L124"/>
  <c r="M122"/>
  <c r="L122"/>
  <c r="M70"/>
  <c r="L70"/>
  <c r="M47"/>
  <c r="L47"/>
  <c r="M46"/>
  <c r="L46"/>
  <c r="M45"/>
  <c r="L45"/>
  <c r="M44"/>
  <c r="L44"/>
  <c r="M27"/>
  <c r="L27"/>
  <c r="M24"/>
  <c r="L24"/>
  <c r="M22"/>
  <c r="L22"/>
  <c r="M20"/>
  <c r="L20"/>
  <c r="M19"/>
  <c r="L19"/>
  <c r="M12"/>
  <c r="M10" s="1"/>
  <c r="L12"/>
  <c r="L10" s="1"/>
  <c r="D47"/>
  <c r="M14" l="1"/>
  <c r="L14"/>
  <c r="M156"/>
  <c r="M155" s="1"/>
  <c r="L119"/>
  <c r="L118" s="1"/>
  <c r="M119"/>
  <c r="M118" s="1"/>
  <c r="L156"/>
  <c r="L155" s="1"/>
  <c r="D122"/>
  <c r="D124"/>
  <c r="D130"/>
  <c r="D132"/>
  <c r="D134"/>
  <c r="D135"/>
  <c r="D138"/>
  <c r="D153"/>
  <c r="D152" s="1"/>
  <c r="D151" s="1"/>
  <c r="D157"/>
  <c r="D158"/>
  <c r="D160"/>
  <c r="D70"/>
  <c r="D46"/>
  <c r="D45"/>
  <c r="D44"/>
  <c r="D27"/>
  <c r="D24"/>
  <c r="D22"/>
  <c r="D20"/>
  <c r="D19"/>
  <c r="D14" l="1"/>
  <c r="L9"/>
  <c r="L8" s="1"/>
  <c r="L164" s="1"/>
  <c r="M9"/>
  <c r="M8" s="1"/>
  <c r="M164" s="1"/>
  <c r="D119"/>
  <c r="D118" s="1"/>
  <c r="D159"/>
  <c r="D156"/>
  <c r="D155" s="1"/>
  <c r="D9" l="1"/>
  <c r="D8" s="1"/>
  <c r="D164" s="1"/>
</calcChain>
</file>

<file path=xl/sharedStrings.xml><?xml version="1.0" encoding="utf-8"?>
<sst xmlns="http://schemas.openxmlformats.org/spreadsheetml/2006/main" count="371" uniqueCount="337">
  <si>
    <t xml:space="preserve">Код бюджетной классификации </t>
  </si>
  <si>
    <t>Наименование доходов</t>
  </si>
  <si>
    <t>2 00 00000 00 0000 000</t>
  </si>
  <si>
    <t xml:space="preserve">Безвозмездные поступления </t>
  </si>
  <si>
    <t>2 02 00000 00 0000 000</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</si>
  <si>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</si>
  <si>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</si>
  <si>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</si>
  <si>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</si>
  <si>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</si>
  <si>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</si>
  <si>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</si>
  <si>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</si>
  <si>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</si>
  <si>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</si>
  <si>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</si>
  <si>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</si>
  <si>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</si>
  <si>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</si>
  <si>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</si>
  <si>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</si>
  <si>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</si>
  <si>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</si>
  <si>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</si>
  <si>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</si>
  <si>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</si>
  <si>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</si>
  <si>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</si>
  <si>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</si>
  <si>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</si>
  <si>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</si>
  <si>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</si>
  <si>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</si>
  <si>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</si>
  <si>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</si>
  <si>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</si>
  <si>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</si>
  <si>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</si>
  <si>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</si>
  <si>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</si>
  <si>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</si>
  <si>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</si>
  <si>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</si>
  <si>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1230</t>
  </si>
  <si>
    <t>2 02 02999 05 0058 151</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</si>
  <si>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</si>
  <si>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</si>
  <si>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</si>
  <si>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</si>
  <si>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</si>
  <si>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</si>
  <si>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</si>
  <si>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</si>
  <si>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</si>
  <si>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</si>
  <si>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</si>
  <si>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</si>
  <si>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</si>
  <si>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</si>
  <si>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</si>
  <si>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</si>
  <si>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</si>
  <si>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</si>
  <si>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</si>
  <si>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</si>
  <si>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</si>
  <si>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Субвенции бюджетам муниципальных районов области  на исполнение государственных полномочий по расчету и предоставлению дотаций поселениям</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</si>
  <si>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</si>
  <si>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</si>
  <si>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</si>
  <si>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</si>
  <si>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</si>
  <si>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</si>
  <si>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</si>
  <si>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</si>
  <si>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</si>
  <si>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</si>
  <si>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</si>
  <si>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</si>
  <si>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</si>
  <si>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</si>
  <si>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</si>
  <si>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</si>
  <si>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</si>
  <si>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</si>
  <si>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</si>
  <si>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</si>
  <si>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</si>
  <si>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</si>
  <si>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</si>
  <si>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</si>
  <si>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</si>
  <si>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</si>
  <si>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</si>
  <si>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</si>
  <si>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</si>
  <si>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</si>
  <si>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</si>
  <si>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</si>
  <si>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</si>
  <si>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</si>
  <si>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</si>
  <si>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</si>
  <si>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</si>
  <si>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</si>
  <si>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</si>
  <si>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</si>
  <si>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</si>
  <si>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</si>
  <si>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</si>
  <si>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</si>
  <si>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</si>
  <si>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</si>
  <si>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</si>
  <si>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</si>
  <si>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</si>
  <si>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</si>
  <si>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</si>
  <si>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</si>
  <si>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</si>
  <si>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</si>
  <si>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</si>
  <si>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</si>
  <si>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</si>
  <si>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</si>
  <si>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</si>
  <si>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</si>
  <si>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</si>
  <si>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</si>
  <si>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</si>
  <si>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</si>
  <si>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</si>
  <si>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</si>
  <si>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</si>
  <si>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</si>
  <si>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</si>
  <si>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</si>
  <si>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</si>
  <si>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</si>
  <si>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</si>
  <si>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</si>
  <si>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</si>
  <si>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</si>
  <si>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</si>
  <si>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</si>
  <si>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</si>
  <si>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</si>
  <si>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</si>
  <si>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</si>
  <si>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</si>
  <si>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</si>
  <si>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</si>
  <si>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</si>
  <si>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</si>
  <si>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</si>
  <si>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</si>
  <si>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</si>
  <si>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</si>
  <si>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</si>
  <si>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</si>
  <si>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</si>
  <si>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</si>
  <si>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</si>
  <si>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</si>
  <si>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</si>
  <si>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</si>
  <si>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</si>
  <si>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</si>
  <si>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</si>
  <si>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</si>
  <si>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</si>
  <si>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</si>
  <si>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</si>
  <si>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</si>
  <si>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</si>
  <si>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</si>
  <si>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</si>
  <si>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</si>
  <si>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</si>
  <si>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</si>
  <si>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</si>
  <si>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</si>
  <si>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</si>
  <si>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</si>
  <si>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</si>
  <si>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</si>
  <si>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</si>
  <si>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</si>
  <si>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</si>
  <si>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</si>
  <si>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тыс. рублей</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</si>
  <si>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</si>
  <si>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</si>
  <si>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</si>
  <si>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</si>
  <si>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</si>
  <si>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</si>
  <si>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</si>
  <si>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</si>
  <si>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</si>
  <si>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</si>
  <si>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</si>
  <si>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</si>
  <si>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</si>
  <si>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</si>
  <si>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</si>
  <si>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</si>
  <si>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</si>
  <si>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</si>
  <si>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</si>
  <si>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</si>
  <si>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</si>
  <si>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</si>
  <si>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</si>
  <si>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</si>
  <si>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</si>
  <si>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</si>
  <si>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</si>
  <si>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</si>
  <si>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</si>
  <si>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</si>
  <si>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</si>
  <si>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</si>
  <si>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</si>
  <si>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</si>
  <si>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</si>
  <si>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</si>
  <si>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</si>
  <si>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</si>
  <si>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</si>
  <si>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</si>
  <si>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</si>
  <si>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</si>
  <si>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</si>
  <si>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</si>
  <si>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</si>
  <si>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</si>
  <si>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</si>
  <si>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</si>
  <si>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</si>
  <si>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</si>
  <si>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</si>
  <si>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</si>
  <si>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</si>
  <si>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</si>
  <si>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</si>
  <si>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</si>
  <si>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</si>
  <si>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</si>
  <si>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</si>
  <si>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</si>
  <si>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</si>
  <si>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</si>
  <si>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</si>
  <si>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</si>
  <si>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</si>
  <si>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</si>
  <si>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новое наименование</t>
  </si>
  <si>
    <t>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</si>
  <si>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новое на 2020 г</t>
  </si>
  <si>
    <t>2 02 29999 05 0099 150</t>
  </si>
  <si>
    <t>2 02 25210 05 0000 150</t>
  </si>
  <si>
    <t>2 02 29999 05 0101 150</t>
  </si>
  <si>
    <t>Cубсидии бюджетам муниципальных районов области на обеспечение жильем молодых семей</t>
  </si>
  <si>
    <t>2 02 25304 05 0000 150</t>
  </si>
  <si>
    <t>Субвенции бюджетам муниципальных районов области на обеспечение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</si>
  <si>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</si>
  <si>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</si>
  <si>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2 02 30024 05 0041 150</t>
  </si>
  <si>
    <t>2 02 30024 05 0042 150</t>
  </si>
  <si>
    <t>2 02 30024 05 0043 150</t>
  </si>
  <si>
    <t>Субвенции бюджетам муниципальных районов на ежемесячное денежное вознаграждение за классное руководство</t>
  </si>
  <si>
    <t>2 02 04014 05 0015 150</t>
  </si>
  <si>
    <t>2 02 35303 05 0000 150</t>
  </si>
  <si>
    <t>2 02 30021 0 50000 150</t>
  </si>
  <si>
    <t>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t>
  </si>
  <si>
    <t>2 02 49999 05 0020 150</t>
  </si>
  <si>
    <t>Межбюджетные трансферты,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t>
  </si>
  <si>
    <t>Всего</t>
  </si>
  <si>
    <t>2023 год</t>
  </si>
  <si>
    <t>2 02 25576 05 0000 150</t>
  </si>
  <si>
    <t>Субсидии бюджетам муниципальных районов на обеспечение комплексного развития сельских территорий</t>
  </si>
  <si>
    <t>Субсидии бюджетам муниципальных районов на строительство и реконструкцию (модернизацию) объектов питьевого водоснабжения</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</si>
  <si>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</si>
  <si>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</si>
  <si>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2 02 29999 05 0107 150</t>
  </si>
  <si>
    <t xml:space="preserve">Субсидии бюджетам муниципальных районов области на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t>
  </si>
  <si>
    <t xml:space="preserve">Субсидии бюджетам муниципальных районов области на обеспечение условий для создания центров образования цифрового и гуманитарного профилей </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</si>
  <si>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</si>
  <si>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2 02 29999 05 0108 150</t>
  </si>
  <si>
    <t>2 02 29999 05 0111 150</t>
  </si>
  <si>
    <t>2 02 25491 05 0000 150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</si>
  <si>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</si>
  <si>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2 02 25243 05 0000 150</t>
  </si>
  <si>
    <t>Субвенции бюджетам муниципальных районов на проведение Всероссийской переписи населения 2020 года</t>
  </si>
  <si>
    <t>2 02 35469 05 0000 150</t>
  </si>
  <si>
    <t>поменялось название</t>
  </si>
  <si>
    <t>2 02 15001 05 0000 150</t>
  </si>
  <si>
    <t xml:space="preserve">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 
</t>
  </si>
  <si>
    <t>2 02 49999 05 0044 150</t>
  </si>
  <si>
    <t>Межбюджетные трансферты, передаваемые бюджетам муниципальных районов области на благоустройство территорий общеобразовательных учреждений</t>
  </si>
  <si>
    <t>2 02 19999 05 0000 150</t>
  </si>
  <si>
    <t xml:space="preserve">Прочие дотации бюджетам муниципальных районов </t>
  </si>
  <si>
    <t>2 02 49999 05 0006 150</t>
  </si>
  <si>
    <t>2 02 49999 05 0047 150</t>
  </si>
  <si>
    <t>Межбюджетные трансферты, передаваемые бюджетам муниципальных районов области на оснащение и укрепление материально - технической базы образовательных организаций (за счет бюджета г. Москвы)</t>
  </si>
  <si>
    <t>2 02 49999 05 0054 150</t>
  </si>
  <si>
    <t>Межбюджетные трансферты, передаваемые бюджетам муниципальных районов области на достижение  надлежащего уровня оплаты труда в органах местного самоуправления</t>
  </si>
  <si>
    <t>2 02 49999 05 0064 150</t>
  </si>
  <si>
    <t>Межбюджетные трансферты, передаваемые бюджетам муниципальных районов области на ремонт и содержание автомобильных дорог общего пользования местного значения за счет средств областного дорожного фонда</t>
  </si>
  <si>
    <t>2024 год</t>
  </si>
  <si>
    <t>СПРАВОЧНО:</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</si>
  <si>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</si>
  <si>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</si>
  <si>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</si>
  <si>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</si>
  <si>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сети учреждений культурно-досугового типа</t>
  </si>
  <si>
    <t>новое на 2022 г</t>
  </si>
  <si>
    <t>Субсидия бюджетам муниципальных районов на поддержку отрасли культуры</t>
  </si>
  <si>
    <t>Субсидии бюджетам на проведение комплексных кадастровых работ</t>
  </si>
  <si>
    <t>2 02 25513 05 0000 150</t>
  </si>
  <si>
    <t>2 02 25511 05 0000 150</t>
  </si>
  <si>
    <t xml:space="preserve">Межбюджетные трансферты, передаваемые бюджетам муниципальных районов области на оснащение и укрепление материально-технической базы образовательных организаций </t>
  </si>
  <si>
    <t>2 02 49999 05 0067 150</t>
  </si>
  <si>
    <t>Субсидии бюджетам муниципальных районов на реализацию мероприятий по обеспечению жильем молодых семей</t>
  </si>
  <si>
    <t>Межбюджетные трансферты, передаваемые бюджетам муниципальных районов области на проведение капитального и текущего ремонтов, техническое оснащение муниципальных учреждений культурно - досугового типа</t>
  </si>
  <si>
    <t>2 02 49999 05 0070 150</t>
  </si>
  <si>
    <t>2 19 60010 05 0000 150</t>
  </si>
  <si>
    <t>2 19 00000 00 0000 150</t>
  </si>
  <si>
    <t>2 02 49999 05 0ХХХ 150</t>
  </si>
  <si>
    <t>Межбюджетные трансферты, передаваемые бюджетам муниципальных районов области на проведение работ по благоустройству школьных территорий и подведение инженерных сетей к объектам образования</t>
  </si>
  <si>
    <t>Субсидии бюджетам муниципальных районов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t>
  </si>
  <si>
    <t>2 02 29999 05 0123 150</t>
  </si>
  <si>
    <t xml:space="preserve">Распределение безвозмездных поступлений Ртищевского муниципального района на 2023 год и на плановый период 2024 и 2025 годов                                </t>
  </si>
  <si>
    <t>2025 год</t>
  </si>
  <si>
    <t xml:space="preserve"> Субвенции  бюджетам муниципальных районов области на компенсацию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</si>
  <si>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2 02 30024 05 0ХХХ 150</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</si>
</sst>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13">
    <font>
      <sz val="11"/>
      <color theme="1"/>
      <name val="Calibri"/>
      <family val="2"/>
      <charset val="204"/>
      <scheme val="minor"/>
    </font>
    <font>
      <sz val="11"/>
      <color theme="1"/>
      <name val="Calibri"/>
      <family val="2"/>
      <charset val="204"/>
      <scheme val="minor"/>
    </font>
    <font>
      <sz val="10"/>
      <name val="Arial"/>
      <family val="2"/>
      <charset val="204"/>
    </font>
    <font>
      <sz val="13"/>
      <name val="Times New Roman"/>
      <family val="1"/>
      <charset val="204"/>
    </font>
    <font>
      <sz val="10"/>
      <color rgb="FF000000"/>
      <name val="Arial"/>
      <family val="2"/>
      <charset val="204"/>
    </font>
    <font>
      <b/>
      <sz val="13"/>
      <name val="Times New Roman"/>
      <family val="1"/>
      <charset val="204"/>
    </font>
    <font>
      <sz val="12"/>
      <name val="Times New Roman"/>
      <family val="1"/>
      <charset val="204"/>
    </font>
    <font>
      <sz val="13"/>
      <color rgb="FF002060"/>
      <name val="Times New Roman"/>
      <family val="1"/>
      <charset val="204"/>
    </font>
    <font>
      <b/>
      <sz val="13"/>
      <color rgb="FF002060"/>
      <name val="Times New Roman"/>
      <family val="1"/>
      <charset val="204"/>
    </font>
    <font>
      <sz val="13"/>
      <color theme="0" tint="-4.9989318521683403E-2"/>
      <name val="Times New Roman"/>
      <family val="1"/>
      <charset val="204"/>
    </font>
    <font>
      <sz val="13"/>
      <color rgb="FF0070C0"/>
      <name val="Times New Roman"/>
      <family val="1"/>
      <charset val="204"/>
    </font>
    <font>
      <b/>
      <sz val="13"/>
      <color rgb="FF0070C0"/>
      <name val="Times New Roman"/>
      <family val="1"/>
      <charset val="204"/>
    </font>
    <font>
      <sz val="13"/>
      <color rgb="FF00B0F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cellStyleXfs>
  <cellXfs count="79">
    <xf numFmtId="0" fontId="0" fillId="0" borderId="0" xfId="0"/>
    <xf numFmtId="0" fontId="3" fillId="0" borderId="0" xfId="0" applyFont="1" applyFill="1" applyAlignment="1">
      <alignment horizontal="left"/>
    </xf>
    <xf numFmtId="49" fontId="5" fillId="0" borderId="0" xfId="0" applyNumberFormat="1" applyFont="1" applyFill="1" applyAlignment="1"/>
    <xf numFmtId="49" fontId="3" fillId="0" borderId="0" xfId="0" applyNumberFormat="1" applyFont="1" applyFill="1" applyAlignment="1">
      <alignment horizontal="left"/>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Alignment="1">
      <alignment horizontal="right"/>
    </xf>
    <xf numFmtId="0" fontId="5" fillId="0" borderId="0" xfId="0" applyFont="1" applyFill="1" applyAlignment="1">
      <alignment horizontal="left" vertical="top" wrapText="1"/>
    </xf>
    <xf numFmtId="49" fontId="5" fillId="0" borderId="0" xfId="0" applyNumberFormat="1" applyFont="1" applyFill="1" applyBorder="1" applyAlignment="1">
      <alignment wrapText="1"/>
    </xf>
    <xf numFmtId="0" fontId="5" fillId="0" borderId="0" xfId="0" applyFont="1" applyFill="1" applyAlignment="1">
      <alignment wrapText="1"/>
    </xf>
    <xf numFmtId="49" fontId="3" fillId="0" borderId="0" xfId="0" applyNumberFormat="1" applyFont="1" applyFill="1" applyBorder="1" applyAlignment="1">
      <alignment wrapText="1"/>
    </xf>
    <xf numFmtId="0" fontId="3" fillId="0" borderId="0" xfId="0" applyFont="1" applyFill="1" applyAlignment="1">
      <alignment wrapText="1"/>
    </xf>
    <xf numFmtId="165" fontId="3" fillId="0" borderId="0" xfId="0" applyNumberFormat="1" applyFont="1" applyFill="1" applyBorder="1" applyAlignment="1">
      <alignment wrapText="1"/>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3" fillId="0" borderId="0" xfId="3" applyNumberFormat="1" applyFont="1" applyFill="1" applyBorder="1" applyAlignment="1" applyProtection="1">
      <alignment horizontal="left" wrapText="1"/>
      <protection hidden="1"/>
    </xf>
    <xf numFmtId="0" fontId="3" fillId="0" borderId="0" xfId="3" applyNumberFormat="1" applyFont="1" applyFill="1" applyBorder="1" applyAlignment="1" applyProtection="1">
      <alignment horizontal="left" wrapText="1"/>
      <protection hidden="1"/>
    </xf>
    <xf numFmtId="0" fontId="3" fillId="0" borderId="0" xfId="2" applyNumberFormat="1" applyFont="1" applyFill="1" applyBorder="1" applyAlignment="1" applyProtection="1">
      <alignment wrapText="1"/>
      <protection hidden="1"/>
    </xf>
    <xf numFmtId="0" fontId="3" fillId="0" borderId="0" xfId="3" applyNumberFormat="1" applyFont="1" applyFill="1" applyBorder="1" applyAlignment="1" applyProtection="1">
      <alignment wrapText="1"/>
      <protection hidden="1"/>
    </xf>
    <xf numFmtId="166" fontId="3" fillId="0" borderId="0" xfId="0" applyNumberFormat="1" applyFont="1" applyFill="1" applyBorder="1" applyAlignment="1">
      <alignment wrapText="1"/>
    </xf>
    <xf numFmtId="167" fontId="3" fillId="0" borderId="0" xfId="0" applyNumberFormat="1" applyFont="1" applyFill="1" applyBorder="1" applyAlignment="1">
      <alignment wrapText="1"/>
    </xf>
    <xf numFmtId="168" fontId="3" fillId="0" borderId="0" xfId="0" applyNumberFormat="1" applyFont="1" applyFill="1" applyBorder="1" applyAlignment="1">
      <alignment wrapText="1"/>
    </xf>
    <xf numFmtId="49" fontId="3" fillId="0" borderId="0" xfId="0" applyNumberFormat="1" applyFont="1" applyFill="1" applyBorder="1" applyAlignment="1"/>
    <xf numFmtId="169" fontId="3" fillId="0" borderId="0" xfId="0" applyNumberFormat="1" applyFont="1" applyFill="1" applyBorder="1" applyAlignment="1">
      <alignment wrapText="1"/>
    </xf>
    <xf numFmtId="0" fontId="3" fillId="0" borderId="0" xfId="4" applyNumberFormat="1" applyFont="1" applyFill="1" applyBorder="1" applyAlignment="1" applyProtection="1">
      <alignment wrapText="1"/>
      <protection hidden="1"/>
    </xf>
    <xf numFmtId="0" fontId="3" fillId="0" borderId="0" xfId="5" applyNumberFormat="1" applyFont="1" applyFill="1" applyBorder="1" applyAlignment="1" applyProtection="1">
      <alignment wrapText="1"/>
      <protection hidden="1"/>
    </xf>
    <xf numFmtId="0" fontId="3" fillId="0" borderId="0" xfId="0" applyFont="1" applyFill="1" applyBorder="1" applyAlignment="1">
      <alignment horizontal="left" wrapText="1"/>
    </xf>
    <xf numFmtId="165" fontId="3" fillId="0" borderId="0" xfId="0" applyNumberFormat="1" applyFont="1" applyFill="1" applyBorder="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left"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0" xfId="0" applyFont="1" applyFill="1" applyBorder="1" applyAlignment="1">
      <alignment horizontal="left" vertical="center" wrapText="1"/>
    </xf>
    <xf numFmtId="165" fontId="3" fillId="0" borderId="0" xfId="0" applyNumberFormat="1" applyFont="1" applyFill="1" applyAlignment="1">
      <alignment horizontal="left"/>
    </xf>
    <xf numFmtId="165" fontId="5" fillId="0" borderId="0" xfId="0" applyNumberFormat="1" applyFont="1" applyFill="1" applyAlignment="1">
      <alignment horizontal="left" vertical="top"/>
    </xf>
    <xf numFmtId="165" fontId="5" fillId="0" borderId="0" xfId="0" applyNumberFormat="1" applyFont="1" applyFill="1" applyAlignment="1">
      <alignment horizontal="left"/>
    </xf>
    <xf numFmtId="165" fontId="5" fillId="0" borderId="0" xfId="0" applyNumberFormat="1" applyFont="1" applyFill="1" applyAlignment="1">
      <alignment horizontal="left" vertical="top" wrapText="1"/>
    </xf>
    <xf numFmtId="165" fontId="5" fillId="0" borderId="0" xfId="0" applyNumberFormat="1" applyFont="1" applyFill="1" applyAlignment="1">
      <alignment wrapText="1"/>
    </xf>
    <xf numFmtId="165" fontId="3" fillId="0" borderId="0" xfId="0" applyNumberFormat="1" applyFont="1" applyFill="1" applyAlignment="1">
      <alignment wrapText="1"/>
    </xf>
    <xf numFmtId="165" fontId="3" fillId="0" borderId="0" xfId="0" applyNumberFormat="1" applyFont="1" applyFill="1" applyAlignment="1">
      <alignment horizontal="left" vertical="top" wrapText="1"/>
    </xf>
    <xf numFmtId="165" fontId="3" fillId="0" borderId="0" xfId="1" applyNumberFormat="1" applyFont="1" applyFill="1" applyBorder="1" applyAlignment="1">
      <alignment horizontal="right"/>
    </xf>
    <xf numFmtId="165" fontId="7"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Alignment="1">
      <alignment wrapText="1"/>
    </xf>
    <xf numFmtId="165" fontId="8" fillId="0" borderId="0" xfId="0" applyNumberFormat="1" applyFont="1" applyFill="1" applyAlignment="1">
      <alignment wrapText="1"/>
    </xf>
    <xf numFmtId="0" fontId="8" fillId="0" borderId="0" xfId="0" applyFont="1" applyFill="1" applyAlignment="1">
      <alignment wrapText="1"/>
    </xf>
    <xf numFmtId="165" fontId="7" fillId="0" borderId="0" xfId="0" applyNumberFormat="1" applyFont="1" applyFill="1" applyAlignment="1">
      <alignment wrapText="1"/>
    </xf>
    <xf numFmtId="165" fontId="9" fillId="0" borderId="0" xfId="0" applyNumberFormat="1" applyFont="1" applyFill="1" applyBorder="1" applyAlignment="1">
      <alignment wrapText="1"/>
    </xf>
    <xf numFmtId="0" fontId="5" fillId="0" borderId="0" xfId="0" applyFont="1" applyFill="1" applyAlignment="1">
      <alignment horizontal="center"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wrapText="1"/>
    </xf>
    <xf numFmtId="49" fontId="3" fillId="0" borderId="0" xfId="0" applyNumberFormat="1" applyFont="1" applyFill="1" applyBorder="1" applyAlignment="1">
      <alignment vertical="top" wrapText="1"/>
    </xf>
    <xf numFmtId="49" fontId="10" fillId="0" borderId="0" xfId="0" applyNumberFormat="1" applyFont="1" applyFill="1" applyBorder="1" applyAlignment="1">
      <alignment wrapText="1"/>
    </xf>
    <xf numFmtId="165" fontId="10" fillId="0" borderId="0" xfId="1" applyNumberFormat="1" applyFont="1" applyFill="1" applyBorder="1" applyAlignment="1">
      <alignment horizontal="right"/>
    </xf>
    <xf numFmtId="0" fontId="10" fillId="0" borderId="0" xfId="0" applyFont="1" applyFill="1" applyAlignment="1">
      <alignment wrapText="1"/>
    </xf>
    <xf numFmtId="165" fontId="10" fillId="0" borderId="0" xfId="0" applyNumberFormat="1" applyFont="1" applyFill="1" applyAlignment="1">
      <alignment wrapText="1"/>
    </xf>
    <xf numFmtId="165" fontId="10" fillId="0" borderId="0" xfId="0" applyNumberFormat="1" applyFont="1" applyFill="1" applyBorder="1" applyAlignment="1">
      <alignment wrapText="1"/>
    </xf>
    <xf numFmtId="0" fontId="10" fillId="0" borderId="0" xfId="0" applyFont="1" applyFill="1" applyBorder="1" applyAlignment="1">
      <alignment wrapText="1"/>
    </xf>
    <xf numFmtId="165" fontId="11" fillId="0" borderId="0" xfId="0" applyNumberFormat="1" applyFont="1" applyFill="1" applyAlignment="1">
      <alignment wrapText="1"/>
    </xf>
    <xf numFmtId="0" fontId="11" fillId="0" borderId="0" xfId="0" applyFont="1" applyFill="1" applyAlignment="1">
      <alignment wrapText="1"/>
    </xf>
    <xf numFmtId="165" fontId="11" fillId="0" borderId="0" xfId="0" applyNumberFormat="1" applyFont="1" applyFill="1" applyBorder="1" applyAlignment="1">
      <alignment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right" wrapText="1"/>
    </xf>
    <xf numFmtId="0" fontId="3" fillId="0" borderId="0" xfId="6" applyFont="1" applyFill="1" applyBorder="1" applyAlignment="1">
      <alignment horizontal="left" wrapText="1"/>
    </xf>
    <xf numFmtId="49" fontId="12" fillId="0" borderId="0" xfId="0" applyNumberFormat="1" applyFont="1" applyFill="1" applyBorder="1" applyAlignment="1">
      <alignment wrapText="1"/>
    </xf>
    <xf numFmtId="165" fontId="12" fillId="0" borderId="0" xfId="0" applyNumberFormat="1" applyFont="1" applyFill="1" applyBorder="1" applyAlignment="1">
      <alignment wrapText="1"/>
    </xf>
    <xf numFmtId="0" fontId="12" fillId="0" borderId="0" xfId="0" applyFont="1" applyFill="1" applyBorder="1" applyAlignment="1">
      <alignment wrapText="1"/>
    </xf>
    <xf numFmtId="165" fontId="5" fillId="0" borderId="0" xfId="0" applyNumberFormat="1" applyFont="1" applyFill="1" applyBorder="1" applyAlignment="1">
      <alignment wrapText="1"/>
    </xf>
    <xf numFmtId="0" fontId="5" fillId="0" borderId="0" xfId="0" applyFont="1" applyFill="1" applyBorder="1" applyAlignment="1">
      <alignment wrapText="1"/>
    </xf>
    <xf numFmtId="2" fontId="10" fillId="0" borderId="0" xfId="0" applyNumberFormat="1" applyFont="1" applyFill="1" applyBorder="1" applyAlignment="1">
      <alignment wrapText="1"/>
    </xf>
    <xf numFmtId="0" fontId="5" fillId="0" borderId="0" xfId="0" applyFont="1" applyFill="1" applyAlignment="1">
      <alignment horizontal="center" vertical="top" wrapText="1"/>
    </xf>
    <xf numFmtId="2" fontId="3" fillId="0" borderId="0" xfId="0" applyNumberFormat="1" applyFont="1" applyFill="1" applyBorder="1" applyAlignment="1">
      <alignment vertical="top" wrapText="1"/>
    </xf>
  </cellXfs>
  <cellStyles count="7">
    <cellStyle name="Обычный" xfId="0" builtinId="0"/>
    <cellStyle name="Обычный 2 3" xfId="3"/>
    <cellStyle name="Обычный 2 4" xfId="2"/>
    <cellStyle name="Обычный 2 5" xfId="4"/>
    <cellStyle name="Обычный 2 6" xfId="5"/>
    <cellStyle name="Обычный 3" xfId="6"/>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B1:T1651"/>
  <sheetViews>
    <sheetView tabSelected="1" view="pageBreakPreview" topLeftCell="A4" zoomScaleSheetLayoutView="100" workbookViewId="0">
      <selection activeCell="C14" sqref="C14"/>
    </sheetView>
  </sheetViews>
  <sheetFormatPr defaultRowHeight="16.5"/>
  <cols>
    <col min="1" max="1" width="0.5703125" style="1" customWidth="1"/>
    <col min="2" max="2" width="29" style="1" customWidth="1"/>
    <col min="3" max="3" width="45.42578125" style="1" customWidth="1"/>
    <col min="4" max="4" width="18" style="1" customWidth="1"/>
    <col min="5" max="5" width="9.140625" style="3" hidden="1" customWidth="1"/>
    <col min="6" max="7" width="9.140625" style="1" hidden="1" customWidth="1"/>
    <col min="8" max="8" width="0" style="1" hidden="1" customWidth="1"/>
    <col min="9" max="11" width="9.140625" style="1" hidden="1" customWidth="1"/>
    <col min="12" max="12" width="17.28515625" style="1" customWidth="1"/>
    <col min="13" max="13" width="16.85546875" style="1" customWidth="1"/>
    <col min="14" max="16" width="16.85546875" style="1" hidden="1" customWidth="1"/>
    <col min="17" max="17" width="41" style="1" customWidth="1"/>
    <col min="18" max="18" width="12.7109375" style="40" customWidth="1"/>
    <col min="19" max="19" width="13.7109375" style="40" customWidth="1"/>
    <col min="20" max="20" width="11.42578125" style="40" bestFit="1" customWidth="1"/>
    <col min="21" max="16384" width="9.140625" style="1"/>
  </cols>
  <sheetData>
    <row r="1" spans="2:20">
      <c r="D1" s="2" t="s">
        <v>311</v>
      </c>
    </row>
    <row r="2" spans="2:20">
      <c r="D2" s="2"/>
    </row>
    <row r="3" spans="2:20">
      <c r="D3" s="2"/>
    </row>
    <row r="4" spans="2:20" s="4" customFormat="1" ht="39" customHeight="1">
      <c r="B4" s="77" t="s">
        <v>333</v>
      </c>
      <c r="C4" s="77"/>
      <c r="D4" s="77"/>
      <c r="E4" s="77"/>
      <c r="F4" s="77"/>
      <c r="G4" s="77"/>
      <c r="H4" s="77"/>
      <c r="I4" s="77"/>
      <c r="J4" s="77"/>
      <c r="K4" s="77"/>
      <c r="L4" s="77"/>
      <c r="M4" s="77"/>
      <c r="N4" s="55"/>
      <c r="O4" s="55"/>
      <c r="P4" s="55"/>
      <c r="R4" s="41"/>
      <c r="S4" s="41"/>
      <c r="T4" s="41"/>
    </row>
    <row r="5" spans="2:20" s="6" customFormat="1">
      <c r="B5" s="5"/>
      <c r="E5" s="7"/>
      <c r="M5" s="8" t="s">
        <v>190</v>
      </c>
      <c r="N5" s="8"/>
      <c r="O5" s="8"/>
      <c r="P5" s="8"/>
      <c r="R5" s="42"/>
      <c r="S5" s="42"/>
      <c r="T5" s="42"/>
    </row>
    <row r="6" spans="2:20" s="9" customFormat="1" ht="33">
      <c r="B6" s="38" t="s">
        <v>0</v>
      </c>
      <c r="C6" s="34" t="s">
        <v>1</v>
      </c>
      <c r="D6" s="34" t="s">
        <v>279</v>
      </c>
      <c r="E6" s="36"/>
      <c r="F6" s="37"/>
      <c r="G6" s="37"/>
      <c r="H6" s="37"/>
      <c r="I6" s="37"/>
      <c r="J6" s="37"/>
      <c r="K6" s="37"/>
      <c r="L6" s="34" t="s">
        <v>310</v>
      </c>
      <c r="M6" s="34" t="s">
        <v>334</v>
      </c>
      <c r="N6" s="68"/>
      <c r="O6" s="68"/>
      <c r="P6" s="68"/>
      <c r="R6" s="43"/>
      <c r="S6" s="43"/>
      <c r="T6" s="43"/>
    </row>
    <row r="7" spans="2:20" s="9" customFormat="1">
      <c r="B7" s="34">
        <v>1</v>
      </c>
      <c r="C7" s="35">
        <v>2</v>
      </c>
      <c r="D7" s="34">
        <v>3</v>
      </c>
      <c r="E7" s="36"/>
      <c r="F7" s="37"/>
      <c r="G7" s="37"/>
      <c r="H7" s="37"/>
      <c r="I7" s="37"/>
      <c r="J7" s="37"/>
      <c r="K7" s="37"/>
      <c r="L7" s="34">
        <v>4</v>
      </c>
      <c r="M7" s="34">
        <v>5</v>
      </c>
      <c r="N7" s="68"/>
      <c r="O7" s="68"/>
      <c r="P7" s="68"/>
      <c r="R7" s="43"/>
      <c r="S7" s="43"/>
      <c r="T7" s="43"/>
    </row>
    <row r="8" spans="2:20" s="11" customFormat="1">
      <c r="B8" s="15" t="s">
        <v>2</v>
      </c>
      <c r="C8" s="15" t="s">
        <v>3</v>
      </c>
      <c r="D8" s="14">
        <f>D9+D151+D155+D159</f>
        <v>688424.29999999993</v>
      </c>
      <c r="E8" s="12"/>
      <c r="F8" s="15"/>
      <c r="G8" s="15"/>
      <c r="H8" s="15"/>
      <c r="I8" s="15"/>
      <c r="J8" s="15"/>
      <c r="K8" s="15"/>
      <c r="L8" s="14">
        <f>L9+L151+L155+L159</f>
        <v>600465.6</v>
      </c>
      <c r="M8" s="14">
        <f>M9+M151+M155+M159</f>
        <v>598028</v>
      </c>
      <c r="N8" s="14"/>
      <c r="O8" s="14"/>
      <c r="P8" s="14"/>
      <c r="R8" s="44"/>
      <c r="S8" s="44"/>
      <c r="T8" s="44"/>
    </row>
    <row r="9" spans="2:20" s="11" customFormat="1" ht="49.5">
      <c r="B9" s="12" t="s">
        <v>4</v>
      </c>
      <c r="C9" s="12" t="s">
        <v>197</v>
      </c>
      <c r="D9" s="14">
        <f>D10+D14+D66+D118</f>
        <v>688424.29999999993</v>
      </c>
      <c r="E9" s="12"/>
      <c r="F9" s="15"/>
      <c r="G9" s="15"/>
      <c r="H9" s="15"/>
      <c r="I9" s="15"/>
      <c r="J9" s="15"/>
      <c r="K9" s="15"/>
      <c r="L9" s="14">
        <f>L10+L14+L66+L118</f>
        <v>600465.6</v>
      </c>
      <c r="M9" s="14">
        <f>M10+M14+M66+M118</f>
        <v>598028</v>
      </c>
      <c r="N9" s="14"/>
      <c r="O9" s="14"/>
      <c r="P9" s="14"/>
      <c r="R9" s="44"/>
      <c r="S9" s="44"/>
      <c r="T9" s="44"/>
    </row>
    <row r="10" spans="2:20" s="11" customFormat="1" ht="33">
      <c r="B10" s="12" t="s">
        <v>202</v>
      </c>
      <c r="C10" s="12" t="s">
        <v>198</v>
      </c>
      <c r="D10" s="14">
        <f>D11+D12+D13</f>
        <v>174219.7</v>
      </c>
      <c r="E10" s="12"/>
      <c r="F10" s="15"/>
      <c r="G10" s="15"/>
      <c r="H10" s="15"/>
      <c r="I10" s="15"/>
      <c r="J10" s="15"/>
      <c r="K10" s="15"/>
      <c r="L10" s="14">
        <f>L11+L12+L13</f>
        <v>138050.4</v>
      </c>
      <c r="M10" s="14">
        <f>M11+M12+M13</f>
        <v>135372.6</v>
      </c>
      <c r="N10" s="14"/>
      <c r="O10" s="14"/>
      <c r="P10" s="14"/>
      <c r="R10" s="44"/>
      <c r="S10" s="44"/>
      <c r="T10" s="44"/>
    </row>
    <row r="11" spans="2:20" s="61" customFormat="1" ht="66">
      <c r="B11" s="12" t="s">
        <v>297</v>
      </c>
      <c r="C11" s="12" t="s">
        <v>203</v>
      </c>
      <c r="D11" s="47">
        <f>174219.7</f>
        <v>174219.7</v>
      </c>
      <c r="E11" s="47">
        <f>83617.9</f>
        <v>83617.899999999994</v>
      </c>
      <c r="F11" s="47">
        <f>97134.3</f>
        <v>97134.3</v>
      </c>
      <c r="G11" s="69"/>
      <c r="H11" s="69"/>
      <c r="I11" s="69"/>
      <c r="J11" s="69"/>
      <c r="K11" s="69"/>
      <c r="L11" s="47">
        <f>138050.4</f>
        <v>138050.4</v>
      </c>
      <c r="M11" s="47">
        <f>135372.6</f>
        <v>135372.6</v>
      </c>
      <c r="N11" s="60"/>
      <c r="O11" s="60"/>
      <c r="P11" s="60"/>
      <c r="R11" s="62"/>
      <c r="S11" s="62"/>
      <c r="T11" s="62"/>
    </row>
    <row r="12" spans="2:20" s="13" customFormat="1" ht="52.5" hidden="1" customHeight="1">
      <c r="B12" s="12" t="s">
        <v>204</v>
      </c>
      <c r="C12" s="12" t="s">
        <v>205</v>
      </c>
      <c r="D12" s="14"/>
      <c r="E12" s="12" t="s">
        <v>5</v>
      </c>
      <c r="F12" s="15"/>
      <c r="G12" s="15"/>
      <c r="H12" s="15"/>
      <c r="I12" s="15"/>
      <c r="J12" s="15"/>
      <c r="K12" s="15"/>
      <c r="L12" s="14">
        <f>0</f>
        <v>0</v>
      </c>
      <c r="M12" s="14">
        <f>0</f>
        <v>0</v>
      </c>
      <c r="N12" s="14"/>
      <c r="O12" s="14"/>
      <c r="P12" s="14"/>
      <c r="R12" s="45">
        <v>15248</v>
      </c>
      <c r="S12" s="45"/>
      <c r="T12" s="45"/>
    </row>
    <row r="13" spans="2:20" s="13" customFormat="1" ht="30.75" hidden="1" customHeight="1">
      <c r="B13" s="12" t="s">
        <v>301</v>
      </c>
      <c r="C13" s="12" t="s">
        <v>302</v>
      </c>
      <c r="D13" s="14"/>
      <c r="E13" s="12" t="s">
        <v>5</v>
      </c>
      <c r="F13" s="15"/>
      <c r="G13" s="15"/>
      <c r="H13" s="15"/>
      <c r="I13" s="15"/>
      <c r="J13" s="15"/>
      <c r="K13" s="15"/>
      <c r="L13" s="54">
        <f>0</f>
        <v>0</v>
      </c>
      <c r="M13" s="54">
        <f>0</f>
        <v>0</v>
      </c>
      <c r="N13" s="14"/>
      <c r="O13" s="14"/>
      <c r="P13" s="14"/>
      <c r="R13" s="45"/>
      <c r="S13" s="45"/>
      <c r="T13" s="45"/>
    </row>
    <row r="14" spans="2:20" s="11" customFormat="1" ht="49.5">
      <c r="B14" s="12" t="s">
        <v>206</v>
      </c>
      <c r="C14" s="12" t="s">
        <v>199</v>
      </c>
      <c r="D14" s="14">
        <f>SUM(D15:D64)</f>
        <v>47522.6</v>
      </c>
      <c r="E14" s="14">
        <f t="shared" ref="E14:K14" si="0">SUM(E15:E55)</f>
        <v>0</v>
      </c>
      <c r="F14" s="14">
        <f t="shared" si="0"/>
        <v>0</v>
      </c>
      <c r="G14" s="14">
        <f t="shared" si="0"/>
        <v>0</v>
      </c>
      <c r="H14" s="14">
        <f t="shared" si="0"/>
        <v>0</v>
      </c>
      <c r="I14" s="14">
        <f t="shared" si="0"/>
        <v>0</v>
      </c>
      <c r="J14" s="14">
        <f t="shared" si="0"/>
        <v>0</v>
      </c>
      <c r="K14" s="14">
        <f t="shared" si="0"/>
        <v>0</v>
      </c>
      <c r="L14" s="54">
        <f>SUM(L15:L64)</f>
        <v>0</v>
      </c>
      <c r="M14" s="54">
        <f>SUM(M15:M64)</f>
        <v>0</v>
      </c>
      <c r="N14" s="14"/>
      <c r="O14" s="14"/>
      <c r="P14" s="14"/>
      <c r="R14" s="44"/>
      <c r="S14" s="44"/>
      <c r="T14" s="44"/>
    </row>
    <row r="15" spans="2:20" s="52" customFormat="1" ht="115.5" hidden="1">
      <c r="B15" s="12" t="s">
        <v>237</v>
      </c>
      <c r="C15" s="12" t="s">
        <v>315</v>
      </c>
      <c r="D15" s="14"/>
      <c r="E15" s="12"/>
      <c r="F15" s="15"/>
      <c r="G15" s="15"/>
      <c r="H15" s="15"/>
      <c r="I15" s="15"/>
      <c r="J15" s="15"/>
      <c r="K15" s="15"/>
      <c r="L15" s="14"/>
      <c r="M15" s="14"/>
      <c r="N15" s="14"/>
      <c r="O15" s="14"/>
      <c r="P15" s="14"/>
      <c r="Q15" s="50"/>
      <c r="R15" s="51"/>
      <c r="S15" s="51"/>
      <c r="T15" s="51"/>
    </row>
    <row r="16" spans="2:20" s="11" customFormat="1" ht="148.5" hidden="1">
      <c r="B16" s="12" t="s">
        <v>237</v>
      </c>
      <c r="C16" s="16" t="s">
        <v>256</v>
      </c>
      <c r="D16" s="14"/>
      <c r="E16" s="12"/>
      <c r="F16" s="15"/>
      <c r="G16" s="15"/>
      <c r="H16" s="15"/>
      <c r="I16" s="15"/>
      <c r="J16" s="15"/>
      <c r="K16" s="15"/>
      <c r="L16" s="14"/>
      <c r="M16" s="14"/>
      <c r="N16" s="14"/>
      <c r="O16" s="14"/>
      <c r="P16" s="14"/>
      <c r="Q16" s="13" t="s">
        <v>257</v>
      </c>
      <c r="R16" s="44"/>
      <c r="S16" s="44"/>
      <c r="T16" s="44"/>
    </row>
    <row r="17" spans="2:20" s="66" customFormat="1" ht="82.5" hidden="1">
      <c r="B17" s="70" t="s">
        <v>261</v>
      </c>
      <c r="C17" s="16" t="s">
        <v>313</v>
      </c>
      <c r="D17" s="14"/>
      <c r="E17" s="12"/>
      <c r="F17" s="15"/>
      <c r="G17" s="15"/>
      <c r="H17" s="15"/>
      <c r="I17" s="15"/>
      <c r="J17" s="15"/>
      <c r="K17" s="15"/>
      <c r="L17" s="14"/>
      <c r="M17" s="14"/>
      <c r="N17" s="63"/>
      <c r="O17" s="63"/>
      <c r="P17" s="63"/>
      <c r="Q17" s="61"/>
      <c r="R17" s="65"/>
      <c r="S17" s="65"/>
      <c r="T17" s="65"/>
    </row>
    <row r="18" spans="2:20" s="52" customFormat="1" ht="49.5" hidden="1">
      <c r="B18" s="12" t="s">
        <v>195</v>
      </c>
      <c r="C18" s="12" t="s">
        <v>324</v>
      </c>
      <c r="D18" s="14"/>
      <c r="E18" s="12"/>
      <c r="F18" s="15"/>
      <c r="G18" s="15"/>
      <c r="H18" s="15"/>
      <c r="I18" s="15"/>
      <c r="J18" s="15"/>
      <c r="K18" s="15"/>
      <c r="L18" s="14"/>
      <c r="M18" s="14"/>
      <c r="N18" s="14"/>
      <c r="O18" s="14"/>
      <c r="P18" s="14"/>
      <c r="R18" s="51"/>
      <c r="S18" s="51"/>
      <c r="T18" s="51"/>
    </row>
    <row r="19" spans="2:20" s="13" customFormat="1" ht="115.5" hidden="1">
      <c r="B19" s="12" t="s">
        <v>6</v>
      </c>
      <c r="C19" s="12" t="s">
        <v>7</v>
      </c>
      <c r="D19" s="14">
        <f>0</f>
        <v>0</v>
      </c>
      <c r="E19" s="12" t="s">
        <v>5</v>
      </c>
      <c r="F19" s="15"/>
      <c r="G19" s="15"/>
      <c r="H19" s="15"/>
      <c r="I19" s="15"/>
      <c r="J19" s="15"/>
      <c r="K19" s="15"/>
      <c r="L19" s="14">
        <f>0</f>
        <v>0</v>
      </c>
      <c r="M19" s="14">
        <f>0</f>
        <v>0</v>
      </c>
      <c r="N19" s="14"/>
      <c r="O19" s="14"/>
      <c r="P19" s="14"/>
      <c r="R19" s="45"/>
      <c r="S19" s="45"/>
      <c r="T19" s="45"/>
    </row>
    <row r="20" spans="2:20" s="13" customFormat="1" ht="49.5" hidden="1">
      <c r="B20" s="12" t="s">
        <v>8</v>
      </c>
      <c r="C20" s="12" t="s">
        <v>9</v>
      </c>
      <c r="D20" s="14">
        <f>0</f>
        <v>0</v>
      </c>
      <c r="E20" s="12" t="s">
        <v>10</v>
      </c>
      <c r="F20" s="15"/>
      <c r="G20" s="15"/>
      <c r="H20" s="15"/>
      <c r="I20" s="15"/>
      <c r="J20" s="15"/>
      <c r="K20" s="15"/>
      <c r="L20" s="14">
        <f>0</f>
        <v>0</v>
      </c>
      <c r="M20" s="14">
        <f>0</f>
        <v>0</v>
      </c>
      <c r="N20" s="14"/>
      <c r="O20" s="14"/>
      <c r="P20" s="14"/>
      <c r="R20" s="45"/>
      <c r="S20" s="45"/>
      <c r="T20" s="45"/>
    </row>
    <row r="21" spans="2:20" s="13" customFormat="1" ht="148.5" hidden="1">
      <c r="B21" s="12" t="s">
        <v>11</v>
      </c>
      <c r="C21" s="15" t="s">
        <v>12</v>
      </c>
      <c r="D21" s="14"/>
      <c r="E21" s="12" t="s">
        <v>5</v>
      </c>
      <c r="F21" s="15"/>
      <c r="G21" s="15"/>
      <c r="H21" s="15"/>
      <c r="I21" s="15"/>
      <c r="J21" s="15"/>
      <c r="K21" s="15"/>
      <c r="L21" s="14"/>
      <c r="M21" s="14"/>
      <c r="N21" s="14"/>
      <c r="O21" s="14"/>
      <c r="P21" s="14"/>
      <c r="R21" s="45"/>
      <c r="S21" s="45"/>
      <c r="T21" s="45"/>
    </row>
    <row r="22" spans="2:20" s="13" customFormat="1" ht="66" hidden="1">
      <c r="B22" s="12" t="s">
        <v>13</v>
      </c>
      <c r="C22" s="12" t="s">
        <v>14</v>
      </c>
      <c r="D22" s="14">
        <f>0</f>
        <v>0</v>
      </c>
      <c r="E22" s="12" t="s">
        <v>15</v>
      </c>
      <c r="F22" s="15"/>
      <c r="G22" s="15"/>
      <c r="H22" s="15"/>
      <c r="I22" s="15"/>
      <c r="J22" s="15"/>
      <c r="K22" s="15"/>
      <c r="L22" s="14">
        <f>0</f>
        <v>0</v>
      </c>
      <c r="M22" s="14">
        <f>0</f>
        <v>0</v>
      </c>
      <c r="N22" s="14"/>
      <c r="O22" s="14"/>
      <c r="P22" s="14"/>
      <c r="R22" s="45"/>
      <c r="S22" s="45"/>
      <c r="T22" s="45"/>
    </row>
    <row r="23" spans="2:20" s="13" customFormat="1" ht="82.5" hidden="1">
      <c r="B23" s="12" t="s">
        <v>16</v>
      </c>
      <c r="C23" s="12" t="s">
        <v>17</v>
      </c>
      <c r="D23" s="14"/>
      <c r="E23" s="12" t="s">
        <v>5</v>
      </c>
      <c r="F23" s="15"/>
      <c r="G23" s="15"/>
      <c r="H23" s="15"/>
      <c r="I23" s="15"/>
      <c r="J23" s="15"/>
      <c r="K23" s="15"/>
      <c r="L23" s="14"/>
      <c r="M23" s="14"/>
      <c r="N23" s="14"/>
      <c r="O23" s="14"/>
      <c r="P23" s="14"/>
      <c r="R23" s="45"/>
      <c r="S23" s="45"/>
      <c r="T23" s="45"/>
    </row>
    <row r="24" spans="2:20" s="13" customFormat="1" ht="49.5" hidden="1">
      <c r="B24" s="12" t="s">
        <v>18</v>
      </c>
      <c r="C24" s="12" t="s">
        <v>19</v>
      </c>
      <c r="D24" s="14">
        <f>0</f>
        <v>0</v>
      </c>
      <c r="E24" s="12" t="s">
        <v>20</v>
      </c>
      <c r="F24" s="15"/>
      <c r="G24" s="15"/>
      <c r="H24" s="15"/>
      <c r="I24" s="15"/>
      <c r="J24" s="15"/>
      <c r="K24" s="15"/>
      <c r="L24" s="14">
        <f>0</f>
        <v>0</v>
      </c>
      <c r="M24" s="14">
        <f>0</f>
        <v>0</v>
      </c>
      <c r="N24" s="14"/>
      <c r="O24" s="14"/>
      <c r="P24" s="14"/>
      <c r="R24" s="45"/>
      <c r="S24" s="45"/>
      <c r="T24" s="45"/>
    </row>
    <row r="25" spans="2:20" s="13" customFormat="1" ht="99" hidden="1">
      <c r="B25" s="12" t="s">
        <v>21</v>
      </c>
      <c r="C25" s="12" t="s">
        <v>22</v>
      </c>
      <c r="D25" s="14"/>
      <c r="E25" s="12" t="s">
        <v>5</v>
      </c>
      <c r="F25" s="15"/>
      <c r="G25" s="15"/>
      <c r="H25" s="15"/>
      <c r="I25" s="15"/>
      <c r="J25" s="15"/>
      <c r="K25" s="15"/>
      <c r="L25" s="14"/>
      <c r="M25" s="14"/>
      <c r="N25" s="14"/>
      <c r="O25" s="14"/>
      <c r="P25" s="14"/>
      <c r="R25" s="45"/>
      <c r="S25" s="45"/>
      <c r="T25" s="45"/>
    </row>
    <row r="26" spans="2:20" s="13" customFormat="1" ht="66" hidden="1">
      <c r="B26" s="12" t="s">
        <v>23</v>
      </c>
      <c r="C26" s="12" t="s">
        <v>24</v>
      </c>
      <c r="D26" s="14"/>
      <c r="E26" s="12" t="s">
        <v>5</v>
      </c>
      <c r="F26" s="15"/>
      <c r="G26" s="15"/>
      <c r="H26" s="15"/>
      <c r="I26" s="15"/>
      <c r="J26" s="15"/>
      <c r="K26" s="15"/>
      <c r="L26" s="14"/>
      <c r="M26" s="14"/>
      <c r="N26" s="14"/>
      <c r="O26" s="14"/>
      <c r="P26" s="14"/>
      <c r="R26" s="45"/>
      <c r="S26" s="45"/>
      <c r="T26" s="45"/>
    </row>
    <row r="27" spans="2:20" s="13" customFormat="1" ht="115.5" hidden="1">
      <c r="B27" s="12" t="s">
        <v>25</v>
      </c>
      <c r="C27" s="12" t="s">
        <v>26</v>
      </c>
      <c r="D27" s="14">
        <f>0</f>
        <v>0</v>
      </c>
      <c r="E27" s="12" t="s">
        <v>5</v>
      </c>
      <c r="F27" s="15"/>
      <c r="G27" s="15"/>
      <c r="H27" s="15"/>
      <c r="I27" s="15"/>
      <c r="J27" s="15"/>
      <c r="K27" s="15"/>
      <c r="L27" s="14">
        <f>0</f>
        <v>0</v>
      </c>
      <c r="M27" s="14">
        <f>0</f>
        <v>0</v>
      </c>
      <c r="N27" s="14"/>
      <c r="O27" s="14"/>
      <c r="P27" s="14"/>
      <c r="R27" s="45"/>
      <c r="S27" s="45"/>
      <c r="T27" s="45"/>
    </row>
    <row r="28" spans="2:20" s="13" customFormat="1" ht="115.5" hidden="1">
      <c r="B28" s="12" t="s">
        <v>27</v>
      </c>
      <c r="C28" s="12" t="s">
        <v>28</v>
      </c>
      <c r="D28" s="14"/>
      <c r="E28" s="12" t="s">
        <v>5</v>
      </c>
      <c r="F28" s="15"/>
      <c r="G28" s="15"/>
      <c r="H28" s="15"/>
      <c r="I28" s="15"/>
      <c r="J28" s="15"/>
      <c r="K28" s="15"/>
      <c r="L28" s="14"/>
      <c r="M28" s="14"/>
      <c r="N28" s="14"/>
      <c r="O28" s="14"/>
      <c r="P28" s="14"/>
      <c r="R28" s="45"/>
      <c r="S28" s="45"/>
      <c r="T28" s="45"/>
    </row>
    <row r="29" spans="2:20" s="13" customFormat="1" ht="82.5" hidden="1">
      <c r="B29" s="12" t="s">
        <v>29</v>
      </c>
      <c r="C29" s="15" t="s">
        <v>30</v>
      </c>
      <c r="D29" s="14"/>
      <c r="E29" s="12" t="s">
        <v>5</v>
      </c>
      <c r="F29" s="15"/>
      <c r="G29" s="15"/>
      <c r="H29" s="15"/>
      <c r="I29" s="15"/>
      <c r="J29" s="15"/>
      <c r="K29" s="15"/>
      <c r="L29" s="14"/>
      <c r="M29" s="14"/>
      <c r="N29" s="14"/>
      <c r="O29" s="14"/>
      <c r="P29" s="14"/>
      <c r="R29" s="45"/>
      <c r="S29" s="45"/>
      <c r="T29" s="45"/>
    </row>
    <row r="30" spans="2:20" s="13" customFormat="1" ht="66" hidden="1">
      <c r="B30" s="12" t="s">
        <v>31</v>
      </c>
      <c r="C30" s="12" t="s">
        <v>32</v>
      </c>
      <c r="D30" s="14"/>
      <c r="E30" s="12" t="s">
        <v>5</v>
      </c>
      <c r="F30" s="15"/>
      <c r="G30" s="15"/>
      <c r="H30" s="15"/>
      <c r="I30" s="15"/>
      <c r="J30" s="15"/>
      <c r="K30" s="15"/>
      <c r="L30" s="14"/>
      <c r="M30" s="14"/>
      <c r="N30" s="14"/>
      <c r="O30" s="14"/>
      <c r="P30" s="14"/>
      <c r="R30" s="45"/>
      <c r="S30" s="45"/>
      <c r="T30" s="45"/>
    </row>
    <row r="31" spans="2:20" s="13" customFormat="1" ht="115.5" hidden="1">
      <c r="B31" s="12" t="s">
        <v>33</v>
      </c>
      <c r="C31" s="12" t="s">
        <v>34</v>
      </c>
      <c r="D31" s="14"/>
      <c r="E31" s="12" t="s">
        <v>5</v>
      </c>
      <c r="F31" s="15"/>
      <c r="G31" s="15"/>
      <c r="H31" s="15"/>
      <c r="I31" s="15"/>
      <c r="J31" s="15"/>
      <c r="K31" s="15"/>
      <c r="L31" s="14"/>
      <c r="M31" s="14"/>
      <c r="N31" s="14"/>
      <c r="O31" s="14"/>
      <c r="P31" s="14"/>
      <c r="R31" s="45"/>
      <c r="S31" s="45"/>
      <c r="T31" s="45"/>
    </row>
    <row r="32" spans="2:20" s="13" customFormat="1" ht="148.5" hidden="1">
      <c r="B32" s="12" t="s">
        <v>35</v>
      </c>
      <c r="C32" s="16" t="s">
        <v>36</v>
      </c>
      <c r="D32" s="14"/>
      <c r="E32" s="12" t="s">
        <v>5</v>
      </c>
      <c r="F32" s="15"/>
      <c r="G32" s="15"/>
      <c r="H32" s="15"/>
      <c r="I32" s="15"/>
      <c r="J32" s="15"/>
      <c r="K32" s="15"/>
      <c r="L32" s="14"/>
      <c r="M32" s="14"/>
      <c r="N32" s="14"/>
      <c r="O32" s="14"/>
      <c r="P32" s="14"/>
      <c r="R32" s="45"/>
      <c r="S32" s="45"/>
      <c r="T32" s="45"/>
    </row>
    <row r="33" spans="2:20" s="13" customFormat="1" ht="99" hidden="1">
      <c r="B33" s="12" t="s">
        <v>254</v>
      </c>
      <c r="C33" s="16" t="s">
        <v>255</v>
      </c>
      <c r="D33" s="14"/>
      <c r="E33" s="12"/>
      <c r="F33" s="15"/>
      <c r="G33" s="15"/>
      <c r="H33" s="15"/>
      <c r="I33" s="15"/>
      <c r="J33" s="15"/>
      <c r="K33" s="15"/>
      <c r="L33" s="14"/>
      <c r="M33" s="14"/>
      <c r="N33" s="14"/>
      <c r="O33" s="14"/>
      <c r="P33" s="14"/>
      <c r="R33" s="45"/>
      <c r="S33" s="45"/>
      <c r="T33" s="45"/>
    </row>
    <row r="34" spans="2:20" s="61" customFormat="1" ht="33" hidden="1">
      <c r="B34" s="56" t="s">
        <v>321</v>
      </c>
      <c r="C34" s="56" t="s">
        <v>319</v>
      </c>
      <c r="D34" s="14"/>
      <c r="E34" s="59"/>
      <c r="F34" s="64"/>
      <c r="G34" s="64"/>
      <c r="H34" s="64"/>
      <c r="I34" s="64"/>
      <c r="J34" s="64"/>
      <c r="K34" s="64"/>
      <c r="L34" s="63"/>
      <c r="M34" s="63"/>
      <c r="N34" s="63"/>
      <c r="O34" s="63"/>
      <c r="P34" s="63"/>
      <c r="Q34" s="64" t="s">
        <v>317</v>
      </c>
      <c r="R34" s="62"/>
      <c r="S34" s="62"/>
      <c r="T34" s="62"/>
    </row>
    <row r="35" spans="2:20" s="49" customFormat="1" ht="42.75" hidden="1" customHeight="1">
      <c r="B35" s="56" t="s">
        <v>320</v>
      </c>
      <c r="C35" s="56" t="s">
        <v>316</v>
      </c>
      <c r="D35" s="14"/>
      <c r="E35" s="12"/>
      <c r="F35" s="15"/>
      <c r="G35" s="15"/>
      <c r="H35" s="15"/>
      <c r="I35" s="15"/>
      <c r="J35" s="15"/>
      <c r="K35" s="15"/>
      <c r="L35" s="14"/>
      <c r="M35" s="14"/>
      <c r="N35" s="14"/>
      <c r="O35" s="14"/>
      <c r="P35" s="14"/>
      <c r="Q35" s="49" t="s">
        <v>317</v>
      </c>
      <c r="R35" s="48"/>
      <c r="S35" s="48"/>
      <c r="T35" s="48"/>
    </row>
    <row r="36" spans="2:20" s="13" customFormat="1" ht="99" hidden="1">
      <c r="B36" s="12" t="s">
        <v>187</v>
      </c>
      <c r="C36" s="16" t="s">
        <v>188</v>
      </c>
      <c r="D36" s="14"/>
      <c r="E36" s="12"/>
      <c r="F36" s="15"/>
      <c r="G36" s="15"/>
      <c r="H36" s="15"/>
      <c r="I36" s="15"/>
      <c r="J36" s="15"/>
      <c r="K36" s="15"/>
      <c r="L36" s="14"/>
      <c r="M36" s="14"/>
      <c r="N36" s="14"/>
      <c r="O36" s="14"/>
      <c r="P36" s="14"/>
      <c r="R36" s="45"/>
      <c r="S36" s="45"/>
      <c r="T36" s="45"/>
    </row>
    <row r="37" spans="2:20" s="50" customFormat="1" ht="33" hidden="1">
      <c r="B37" s="12" t="s">
        <v>194</v>
      </c>
      <c r="C37" s="16" t="s">
        <v>318</v>
      </c>
      <c r="D37" s="14"/>
      <c r="E37" s="12"/>
      <c r="F37" s="15"/>
      <c r="G37" s="15"/>
      <c r="H37" s="15"/>
      <c r="I37" s="15"/>
      <c r="J37" s="15"/>
      <c r="K37" s="15"/>
      <c r="L37" s="14"/>
      <c r="M37" s="14"/>
      <c r="N37" s="14"/>
      <c r="O37" s="14"/>
      <c r="P37" s="14"/>
      <c r="R37" s="53"/>
      <c r="S37" s="53"/>
      <c r="T37" s="53"/>
    </row>
    <row r="38" spans="2:20" s="13" customFormat="1" ht="99" hidden="1">
      <c r="B38" s="12" t="s">
        <v>207</v>
      </c>
      <c r="C38" s="15" t="s">
        <v>251</v>
      </c>
      <c r="D38" s="14">
        <f>20969.4-20969.4</f>
        <v>0</v>
      </c>
      <c r="E38" s="12" t="s">
        <v>37</v>
      </c>
      <c r="F38" s="15"/>
      <c r="G38" s="15"/>
      <c r="H38" s="15"/>
      <c r="I38" s="15"/>
      <c r="J38" s="15"/>
      <c r="K38" s="15"/>
      <c r="L38" s="14">
        <f>0</f>
        <v>0</v>
      </c>
      <c r="M38" s="14">
        <f>0</f>
        <v>0</v>
      </c>
      <c r="N38" s="14"/>
      <c r="O38" s="14"/>
      <c r="P38" s="14"/>
      <c r="R38" s="45"/>
      <c r="S38" s="45"/>
      <c r="T38" s="45"/>
    </row>
    <row r="39" spans="2:20" s="13" customFormat="1" ht="115.5" hidden="1">
      <c r="B39" s="12" t="s">
        <v>38</v>
      </c>
      <c r="C39" s="15" t="s">
        <v>39</v>
      </c>
      <c r="D39" s="14"/>
      <c r="E39" s="12" t="s">
        <v>5</v>
      </c>
      <c r="F39" s="15"/>
      <c r="G39" s="15"/>
      <c r="H39" s="15"/>
      <c r="I39" s="15"/>
      <c r="J39" s="15"/>
      <c r="K39" s="15"/>
      <c r="L39" s="14"/>
      <c r="M39" s="14"/>
      <c r="N39" s="14"/>
      <c r="O39" s="14"/>
      <c r="P39" s="14"/>
      <c r="R39" s="45"/>
      <c r="S39" s="45"/>
      <c r="T39" s="45"/>
    </row>
    <row r="40" spans="2:20" s="13" customFormat="1" ht="181.5" hidden="1">
      <c r="B40" s="12" t="s">
        <v>40</v>
      </c>
      <c r="C40" s="15" t="s">
        <v>41</v>
      </c>
      <c r="D40" s="14"/>
      <c r="E40" s="12" t="s">
        <v>5</v>
      </c>
      <c r="F40" s="15"/>
      <c r="G40" s="15"/>
      <c r="H40" s="15"/>
      <c r="I40" s="15"/>
      <c r="J40" s="15"/>
      <c r="K40" s="15"/>
      <c r="L40" s="14"/>
      <c r="M40" s="14"/>
      <c r="N40" s="14"/>
      <c r="O40" s="14"/>
      <c r="P40" s="14"/>
      <c r="R40" s="45"/>
      <c r="S40" s="45"/>
      <c r="T40" s="45"/>
    </row>
    <row r="41" spans="2:20" s="50" customFormat="1" ht="99" hidden="1">
      <c r="B41" s="12" t="s">
        <v>42</v>
      </c>
      <c r="C41" s="15" t="s">
        <v>314</v>
      </c>
      <c r="D41" s="54">
        <f>((0)+0)</f>
        <v>0</v>
      </c>
      <c r="E41" s="12" t="s">
        <v>43</v>
      </c>
      <c r="F41" s="15"/>
      <c r="G41" s="15"/>
      <c r="H41" s="15"/>
      <c r="I41" s="15"/>
      <c r="J41" s="15"/>
      <c r="K41" s="15"/>
      <c r="L41" s="14"/>
      <c r="M41" s="54">
        <f>((0)+0)</f>
        <v>0</v>
      </c>
      <c r="N41" s="54"/>
      <c r="O41" s="54"/>
      <c r="P41" s="54"/>
      <c r="R41" s="53"/>
      <c r="S41" s="53"/>
      <c r="T41" s="53"/>
    </row>
    <row r="42" spans="2:20" s="61" customFormat="1" ht="99" hidden="1" customHeight="1">
      <c r="B42" s="17" t="s">
        <v>264</v>
      </c>
      <c r="C42" s="18" t="s">
        <v>283</v>
      </c>
      <c r="D42" s="14"/>
      <c r="E42" s="12"/>
      <c r="F42" s="15"/>
      <c r="G42" s="15"/>
      <c r="H42" s="15"/>
      <c r="I42" s="15"/>
      <c r="J42" s="15"/>
      <c r="K42" s="15"/>
      <c r="L42" s="14"/>
      <c r="M42" s="14"/>
      <c r="N42" s="63"/>
      <c r="O42" s="63"/>
      <c r="P42" s="63"/>
      <c r="R42" s="62"/>
      <c r="S42" s="62"/>
      <c r="T42" s="62"/>
    </row>
    <row r="43" spans="2:20" s="50" customFormat="1" ht="99" hidden="1">
      <c r="B43" s="57" t="s">
        <v>291</v>
      </c>
      <c r="C43" s="28" t="s">
        <v>284</v>
      </c>
      <c r="D43" s="54">
        <f>((0)+0)</f>
        <v>0</v>
      </c>
      <c r="E43" s="12"/>
      <c r="F43" s="15"/>
      <c r="G43" s="15"/>
      <c r="H43" s="15"/>
      <c r="I43" s="15"/>
      <c r="J43" s="15"/>
      <c r="K43" s="15"/>
      <c r="L43" s="14"/>
      <c r="M43" s="14"/>
      <c r="N43" s="14"/>
      <c r="O43" s="14"/>
      <c r="P43" s="14"/>
      <c r="R43" s="53"/>
      <c r="S43" s="53"/>
      <c r="T43" s="53"/>
    </row>
    <row r="44" spans="2:20" s="13" customFormat="1" ht="99" hidden="1" customHeight="1">
      <c r="B44" s="19" t="s">
        <v>44</v>
      </c>
      <c r="C44" s="20" t="s">
        <v>312</v>
      </c>
      <c r="D44" s="14">
        <f>0</f>
        <v>0</v>
      </c>
      <c r="E44" s="12" t="s">
        <v>45</v>
      </c>
      <c r="F44" s="15"/>
      <c r="G44" s="15"/>
      <c r="H44" s="15"/>
      <c r="I44" s="15"/>
      <c r="J44" s="15"/>
      <c r="K44" s="15"/>
      <c r="L44" s="14">
        <f>0</f>
        <v>0</v>
      </c>
      <c r="M44" s="14">
        <f>0</f>
        <v>0</v>
      </c>
      <c r="N44" s="14"/>
      <c r="O44" s="14"/>
      <c r="P44" s="14"/>
      <c r="R44" s="45"/>
      <c r="S44" s="45"/>
      <c r="T44" s="45"/>
    </row>
    <row r="45" spans="2:20" s="13" customFormat="1" ht="115.5" hidden="1">
      <c r="B45" s="12" t="s">
        <v>46</v>
      </c>
      <c r="C45" s="15" t="s">
        <v>47</v>
      </c>
      <c r="D45" s="14">
        <f>0</f>
        <v>0</v>
      </c>
      <c r="E45" s="12" t="s">
        <v>48</v>
      </c>
      <c r="F45" s="15"/>
      <c r="G45" s="15"/>
      <c r="H45" s="15"/>
      <c r="I45" s="15"/>
      <c r="J45" s="15"/>
      <c r="K45" s="15"/>
      <c r="L45" s="14">
        <f>0</f>
        <v>0</v>
      </c>
      <c r="M45" s="14">
        <f>0</f>
        <v>0</v>
      </c>
      <c r="N45" s="14"/>
      <c r="O45" s="14"/>
      <c r="P45" s="14"/>
      <c r="R45" s="45"/>
      <c r="S45" s="45"/>
      <c r="T45" s="45"/>
    </row>
    <row r="46" spans="2:20" s="13" customFormat="1" ht="99" hidden="1">
      <c r="B46" s="12" t="s">
        <v>49</v>
      </c>
      <c r="C46" s="15" t="s">
        <v>50</v>
      </c>
      <c r="D46" s="14">
        <f>0</f>
        <v>0</v>
      </c>
      <c r="E46" s="12" t="s">
        <v>51</v>
      </c>
      <c r="F46" s="15"/>
      <c r="G46" s="15"/>
      <c r="H46" s="15"/>
      <c r="I46" s="15"/>
      <c r="J46" s="15"/>
      <c r="K46" s="15"/>
      <c r="L46" s="14">
        <f>0</f>
        <v>0</v>
      </c>
      <c r="M46" s="14">
        <f>0</f>
        <v>0</v>
      </c>
      <c r="N46" s="14"/>
      <c r="O46" s="14"/>
      <c r="P46" s="14"/>
      <c r="R46" s="45"/>
      <c r="S46" s="45"/>
      <c r="T46" s="45"/>
    </row>
    <row r="47" spans="2:20" s="13" customFormat="1" ht="99" hidden="1">
      <c r="B47" s="12" t="s">
        <v>208</v>
      </c>
      <c r="C47" s="15" t="s">
        <v>182</v>
      </c>
      <c r="D47" s="14">
        <f>0+504-504</f>
        <v>0</v>
      </c>
      <c r="E47" s="12"/>
      <c r="F47" s="15"/>
      <c r="G47" s="15"/>
      <c r="H47" s="15"/>
      <c r="I47" s="15"/>
      <c r="J47" s="15"/>
      <c r="K47" s="15"/>
      <c r="L47" s="14">
        <f t="shared" ref="L47:M47" si="1">0+504-504</f>
        <v>0</v>
      </c>
      <c r="M47" s="14">
        <f t="shared" si="1"/>
        <v>0</v>
      </c>
      <c r="N47" s="14"/>
      <c r="O47" s="14"/>
      <c r="P47" s="14"/>
      <c r="R47" s="45"/>
      <c r="S47" s="45"/>
      <c r="T47" s="45"/>
    </row>
    <row r="48" spans="2:20" s="13" customFormat="1" ht="132" hidden="1">
      <c r="B48" s="12" t="s">
        <v>185</v>
      </c>
      <c r="C48" s="15" t="s">
        <v>186</v>
      </c>
      <c r="D48" s="14"/>
      <c r="E48" s="12"/>
      <c r="F48" s="15"/>
      <c r="G48" s="15"/>
      <c r="H48" s="15"/>
      <c r="I48" s="15"/>
      <c r="J48" s="15"/>
      <c r="K48" s="15"/>
      <c r="L48" s="14"/>
      <c r="M48" s="14"/>
      <c r="N48" s="14"/>
      <c r="O48" s="14"/>
      <c r="P48" s="14"/>
      <c r="R48" s="45"/>
      <c r="S48" s="45"/>
      <c r="T48" s="45"/>
    </row>
    <row r="49" spans="2:20" s="13" customFormat="1" ht="82.5" hidden="1">
      <c r="B49" s="12" t="s">
        <v>183</v>
      </c>
      <c r="C49" s="15" t="s">
        <v>184</v>
      </c>
      <c r="D49" s="14"/>
      <c r="E49" s="12"/>
      <c r="F49" s="15"/>
      <c r="G49" s="15"/>
      <c r="H49" s="15"/>
      <c r="I49" s="15"/>
      <c r="J49" s="15"/>
      <c r="K49" s="15"/>
      <c r="L49" s="14"/>
      <c r="M49" s="14"/>
      <c r="N49" s="14"/>
      <c r="O49" s="14"/>
      <c r="P49" s="14"/>
      <c r="R49" s="45"/>
      <c r="S49" s="45"/>
      <c r="T49" s="45"/>
    </row>
    <row r="50" spans="2:20" s="13" customFormat="1" ht="82.5">
      <c r="B50" s="12" t="s">
        <v>209</v>
      </c>
      <c r="C50" s="15" t="s">
        <v>292</v>
      </c>
      <c r="D50" s="14">
        <f>34022.6</f>
        <v>34022.6</v>
      </c>
      <c r="E50" s="12"/>
      <c r="F50" s="15"/>
      <c r="G50" s="15"/>
      <c r="H50" s="15"/>
      <c r="I50" s="15"/>
      <c r="J50" s="15"/>
      <c r="K50" s="15"/>
      <c r="L50" s="14"/>
      <c r="M50" s="14"/>
      <c r="N50" s="14">
        <v>34952.300000000003</v>
      </c>
      <c r="O50" s="14"/>
      <c r="P50" s="14"/>
      <c r="R50" s="45"/>
      <c r="S50" s="45"/>
      <c r="T50" s="45"/>
    </row>
    <row r="51" spans="2:20" s="13" customFormat="1" ht="82.5" hidden="1">
      <c r="B51" s="12" t="s">
        <v>210</v>
      </c>
      <c r="C51" s="15" t="s">
        <v>191</v>
      </c>
      <c r="D51" s="14"/>
      <c r="E51" s="12"/>
      <c r="F51" s="15"/>
      <c r="G51" s="15"/>
      <c r="H51" s="15"/>
      <c r="I51" s="15"/>
      <c r="J51" s="15"/>
      <c r="K51" s="15"/>
      <c r="L51" s="14"/>
      <c r="M51" s="14"/>
      <c r="N51" s="14"/>
      <c r="O51" s="14"/>
      <c r="P51" s="14"/>
      <c r="R51" s="45"/>
      <c r="S51" s="45"/>
      <c r="T51" s="45"/>
    </row>
    <row r="52" spans="2:20" s="13" customFormat="1" ht="148.5" hidden="1">
      <c r="B52" s="12" t="s">
        <v>193</v>
      </c>
      <c r="C52" s="15" t="s">
        <v>192</v>
      </c>
      <c r="D52" s="14">
        <f>0</f>
        <v>0</v>
      </c>
      <c r="E52" s="12"/>
      <c r="F52" s="15"/>
      <c r="G52" s="15"/>
      <c r="H52" s="15"/>
      <c r="I52" s="15"/>
      <c r="J52" s="15"/>
      <c r="K52" s="15"/>
      <c r="L52" s="14"/>
      <c r="M52" s="14"/>
      <c r="N52" s="14"/>
      <c r="O52" s="14"/>
      <c r="P52" s="14"/>
      <c r="R52" s="45"/>
      <c r="S52" s="45"/>
      <c r="T52" s="45"/>
    </row>
    <row r="53" spans="2:20" s="13" customFormat="1" ht="181.5" hidden="1">
      <c r="B53" s="12" t="s">
        <v>211</v>
      </c>
      <c r="C53" s="15" t="s">
        <v>250</v>
      </c>
      <c r="D53" s="14"/>
      <c r="E53" s="12"/>
      <c r="F53" s="15"/>
      <c r="G53" s="15"/>
      <c r="H53" s="15"/>
      <c r="I53" s="15"/>
      <c r="J53" s="15"/>
      <c r="K53" s="15"/>
      <c r="L53" s="14">
        <f>0</f>
        <v>0</v>
      </c>
      <c r="M53" s="14">
        <f>0</f>
        <v>0</v>
      </c>
      <c r="N53" s="14"/>
      <c r="O53" s="14"/>
      <c r="P53" s="14"/>
      <c r="R53" s="45"/>
      <c r="S53" s="45"/>
      <c r="T53" s="45"/>
    </row>
    <row r="54" spans="2:20" s="61" customFormat="1" ht="82.5">
      <c r="B54" s="12" t="s">
        <v>246</v>
      </c>
      <c r="C54" s="15" t="s">
        <v>245</v>
      </c>
      <c r="D54" s="14">
        <f>(7000+6500)</f>
        <v>13500</v>
      </c>
      <c r="E54" s="59"/>
      <c r="F54" s="64"/>
      <c r="G54" s="64"/>
      <c r="H54" s="64"/>
      <c r="I54" s="64"/>
      <c r="J54" s="64"/>
      <c r="K54" s="64"/>
      <c r="L54" s="63"/>
      <c r="M54" s="63"/>
      <c r="N54" s="63"/>
      <c r="O54" s="63"/>
      <c r="P54" s="63"/>
      <c r="R54" s="62"/>
      <c r="S54" s="62"/>
      <c r="T54" s="62"/>
    </row>
    <row r="55" spans="2:20" s="50" customFormat="1" ht="66" hidden="1">
      <c r="B55" s="12" t="s">
        <v>247</v>
      </c>
      <c r="C55" s="15" t="s">
        <v>287</v>
      </c>
      <c r="D55" s="14"/>
      <c r="E55" s="12"/>
      <c r="F55" s="15"/>
      <c r="G55" s="15"/>
      <c r="H55" s="15"/>
      <c r="I55" s="15"/>
      <c r="J55" s="15"/>
      <c r="K55" s="15"/>
      <c r="L55" s="14"/>
      <c r="M55" s="14"/>
      <c r="N55" s="14"/>
      <c r="O55" s="14"/>
      <c r="P55" s="14"/>
      <c r="R55" s="53"/>
      <c r="S55" s="53"/>
      <c r="T55" s="53"/>
    </row>
    <row r="56" spans="2:20" s="13" customFormat="1" ht="115.5" hidden="1">
      <c r="B56" s="12" t="s">
        <v>260</v>
      </c>
      <c r="C56" s="15" t="s">
        <v>258</v>
      </c>
      <c r="D56" s="14"/>
      <c r="E56" s="12" t="s">
        <v>37</v>
      </c>
      <c r="F56" s="15"/>
      <c r="G56" s="15"/>
      <c r="H56" s="15"/>
      <c r="I56" s="15"/>
      <c r="J56" s="15"/>
      <c r="K56" s="15"/>
      <c r="L56" s="14">
        <f>0</f>
        <v>0</v>
      </c>
      <c r="M56" s="14">
        <f>0</f>
        <v>0</v>
      </c>
      <c r="N56" s="14"/>
      <c r="O56" s="14"/>
      <c r="P56" s="14"/>
      <c r="Q56" s="13" t="s">
        <v>259</v>
      </c>
      <c r="R56" s="45"/>
      <c r="S56" s="45"/>
      <c r="T56" s="45"/>
    </row>
    <row r="57" spans="2:20" s="13" customFormat="1" ht="49.5" hidden="1">
      <c r="B57" s="12" t="s">
        <v>262</v>
      </c>
      <c r="C57" s="12" t="s">
        <v>263</v>
      </c>
      <c r="D57" s="14"/>
      <c r="E57" s="12"/>
      <c r="F57" s="15"/>
      <c r="G57" s="15"/>
      <c r="H57" s="15"/>
      <c r="I57" s="15"/>
      <c r="J57" s="15"/>
      <c r="K57" s="15"/>
      <c r="L57" s="14"/>
      <c r="M57" s="14"/>
      <c r="N57" s="14"/>
      <c r="O57" s="14"/>
      <c r="P57" s="14"/>
      <c r="R57" s="45"/>
      <c r="S57" s="45"/>
      <c r="T57" s="45"/>
    </row>
    <row r="58" spans="2:20" s="13" customFormat="1" ht="105" hidden="1" customHeight="1">
      <c r="B58" s="28" t="s">
        <v>285</v>
      </c>
      <c r="C58" s="15" t="s">
        <v>275</v>
      </c>
      <c r="D58" s="14"/>
      <c r="E58" s="12"/>
      <c r="F58" s="15"/>
      <c r="G58" s="15"/>
      <c r="H58" s="15"/>
      <c r="I58" s="15"/>
      <c r="J58" s="15"/>
      <c r="K58" s="15"/>
      <c r="L58" s="14"/>
      <c r="M58" s="14"/>
      <c r="N58" s="14"/>
      <c r="O58" s="14"/>
      <c r="P58" s="14"/>
      <c r="R58" s="45"/>
      <c r="S58" s="45"/>
      <c r="T58" s="45"/>
    </row>
    <row r="59" spans="2:20" s="50" customFormat="1" ht="120.75" hidden="1" customHeight="1">
      <c r="B59" s="28" t="s">
        <v>289</v>
      </c>
      <c r="C59" s="12" t="s">
        <v>286</v>
      </c>
      <c r="D59" s="14"/>
      <c r="E59" s="12"/>
      <c r="F59" s="15"/>
      <c r="G59" s="15"/>
      <c r="H59" s="15"/>
      <c r="I59" s="15"/>
      <c r="J59" s="15"/>
      <c r="K59" s="15"/>
      <c r="L59" s="14"/>
      <c r="M59" s="14"/>
      <c r="N59" s="14"/>
      <c r="O59" s="14"/>
      <c r="P59" s="14"/>
      <c r="R59" s="53"/>
      <c r="S59" s="53"/>
      <c r="T59" s="53"/>
    </row>
    <row r="60" spans="2:20" s="50" customFormat="1" ht="87" hidden="1" customHeight="1">
      <c r="B60" s="28" t="s">
        <v>290</v>
      </c>
      <c r="C60" s="58" t="s">
        <v>298</v>
      </c>
      <c r="D60" s="14"/>
      <c r="E60" s="12"/>
      <c r="F60" s="15"/>
      <c r="G60" s="15"/>
      <c r="H60" s="15"/>
      <c r="I60" s="15"/>
      <c r="J60" s="15"/>
      <c r="K60" s="15"/>
      <c r="L60" s="14"/>
      <c r="M60" s="14"/>
      <c r="N60" s="14">
        <v>608.1</v>
      </c>
      <c r="O60" s="14">
        <v>956.2</v>
      </c>
      <c r="P60" s="14">
        <v>1126.5</v>
      </c>
      <c r="Q60" s="50" t="s">
        <v>296</v>
      </c>
      <c r="R60" s="53"/>
      <c r="S60" s="53"/>
      <c r="T60" s="53"/>
    </row>
    <row r="61" spans="2:20" s="50" customFormat="1" ht="87" hidden="1" customHeight="1">
      <c r="B61" s="28" t="s">
        <v>332</v>
      </c>
      <c r="C61" s="78" t="s">
        <v>331</v>
      </c>
      <c r="D61" s="63"/>
      <c r="E61" s="12"/>
      <c r="F61" s="15"/>
      <c r="G61" s="15"/>
      <c r="H61" s="15"/>
      <c r="I61" s="15"/>
      <c r="J61" s="15"/>
      <c r="K61" s="15"/>
      <c r="L61" s="14"/>
      <c r="M61" s="14"/>
      <c r="N61" s="14"/>
      <c r="O61" s="14"/>
      <c r="P61" s="14"/>
      <c r="R61" s="53"/>
      <c r="S61" s="53"/>
      <c r="T61" s="53"/>
    </row>
    <row r="62" spans="2:20" s="13" customFormat="1" ht="66" hidden="1">
      <c r="B62" s="28" t="s">
        <v>293</v>
      </c>
      <c r="C62" s="28" t="s">
        <v>282</v>
      </c>
      <c r="D62" s="14">
        <f>(0+(3978.9+4954.26))-(3978.9+4954.26)</f>
        <v>0</v>
      </c>
      <c r="E62" s="12"/>
      <c r="F62" s="15"/>
      <c r="G62" s="15"/>
      <c r="H62" s="15"/>
      <c r="I62" s="15"/>
      <c r="J62" s="15"/>
      <c r="K62" s="15"/>
      <c r="L62" s="14">
        <f>(0+0)</f>
        <v>0</v>
      </c>
      <c r="M62" s="14">
        <f>(0+0)</f>
        <v>0</v>
      </c>
      <c r="N62" s="14"/>
      <c r="O62" s="14"/>
      <c r="P62" s="14"/>
      <c r="R62" s="45"/>
      <c r="S62" s="45"/>
      <c r="T62" s="45"/>
    </row>
    <row r="63" spans="2:20" s="13" customFormat="1" ht="49.5" hidden="1">
      <c r="B63" s="28" t="s">
        <v>280</v>
      </c>
      <c r="C63" s="15" t="s">
        <v>281</v>
      </c>
      <c r="D63" s="14"/>
      <c r="E63" s="12"/>
      <c r="F63" s="15"/>
      <c r="G63" s="15"/>
      <c r="H63" s="15"/>
      <c r="I63" s="15"/>
      <c r="J63" s="15"/>
      <c r="K63" s="15"/>
      <c r="L63" s="14"/>
      <c r="M63" s="14"/>
      <c r="N63" s="14"/>
      <c r="O63" s="14"/>
      <c r="P63" s="14"/>
      <c r="R63" s="45"/>
      <c r="S63" s="45"/>
      <c r="T63" s="45"/>
    </row>
    <row r="64" spans="2:20" s="13" customFormat="1" ht="115.5" hidden="1">
      <c r="B64" s="12" t="s">
        <v>253</v>
      </c>
      <c r="C64" s="15" t="s">
        <v>252</v>
      </c>
      <c r="D64" s="14"/>
      <c r="E64" s="12"/>
      <c r="F64" s="15"/>
      <c r="G64" s="15"/>
      <c r="H64" s="15"/>
      <c r="I64" s="15"/>
      <c r="J64" s="15"/>
      <c r="K64" s="15"/>
      <c r="L64" s="14"/>
      <c r="M64" s="14"/>
      <c r="N64" s="14"/>
      <c r="O64" s="14"/>
      <c r="P64" s="14"/>
      <c r="R64" s="45"/>
      <c r="S64" s="45"/>
      <c r="T64" s="45"/>
    </row>
    <row r="65" spans="2:20" s="13" customFormat="1" hidden="1">
      <c r="B65" s="12"/>
      <c r="C65" s="15"/>
      <c r="D65" s="14"/>
      <c r="E65" s="12"/>
      <c r="F65" s="15"/>
      <c r="G65" s="15"/>
      <c r="H65" s="15"/>
      <c r="I65" s="15"/>
      <c r="J65" s="15"/>
      <c r="K65" s="15"/>
      <c r="L65" s="14"/>
      <c r="M65" s="14"/>
      <c r="N65" s="14"/>
      <c r="O65" s="14"/>
      <c r="P65" s="14"/>
      <c r="R65" s="45"/>
      <c r="S65" s="45"/>
      <c r="T65" s="45"/>
    </row>
    <row r="66" spans="2:20" s="11" customFormat="1" ht="33">
      <c r="B66" s="12" t="s">
        <v>212</v>
      </c>
      <c r="C66" s="12" t="s">
        <v>200</v>
      </c>
      <c r="D66" s="14">
        <f>SUM(D68:D117)</f>
        <v>459517.6999999999</v>
      </c>
      <c r="E66" s="59"/>
      <c r="F66" s="64"/>
      <c r="G66" s="64"/>
      <c r="H66" s="64"/>
      <c r="I66" s="64"/>
      <c r="J66" s="64"/>
      <c r="K66" s="64"/>
      <c r="L66" s="14">
        <f>SUM(L68:L117)</f>
        <v>460245.39999999997</v>
      </c>
      <c r="M66" s="14">
        <f>SUM(M68:M117)</f>
        <v>461042.39999999997</v>
      </c>
      <c r="N66" s="14"/>
      <c r="O66" s="14"/>
      <c r="P66" s="14"/>
      <c r="R66" s="44"/>
      <c r="S66" s="44"/>
      <c r="T66" s="44"/>
    </row>
    <row r="67" spans="2:20" s="13" customFormat="1" ht="66" hidden="1">
      <c r="B67" s="12" t="s">
        <v>52</v>
      </c>
      <c r="C67" s="12" t="s">
        <v>53</v>
      </c>
      <c r="D67" s="14"/>
      <c r="E67" s="12" t="s">
        <v>5</v>
      </c>
      <c r="F67" s="15"/>
      <c r="G67" s="15"/>
      <c r="H67" s="15"/>
      <c r="I67" s="15"/>
      <c r="J67" s="15"/>
      <c r="K67" s="15"/>
      <c r="L67" s="14"/>
      <c r="M67" s="14"/>
      <c r="N67" s="14"/>
      <c r="O67" s="14"/>
      <c r="P67" s="14"/>
      <c r="R67" s="45"/>
      <c r="S67" s="45"/>
      <c r="T67" s="45"/>
    </row>
    <row r="68" spans="2:20" s="61" customFormat="1" ht="115.5" hidden="1">
      <c r="B68" s="12" t="s">
        <v>213</v>
      </c>
      <c r="C68" s="12" t="s">
        <v>54</v>
      </c>
      <c r="D68" s="14"/>
      <c r="E68" s="12" t="s">
        <v>55</v>
      </c>
      <c r="F68" s="15"/>
      <c r="G68" s="15"/>
      <c r="H68" s="15"/>
      <c r="I68" s="15"/>
      <c r="J68" s="15"/>
      <c r="K68" s="15"/>
      <c r="L68" s="14"/>
      <c r="M68" s="14"/>
      <c r="N68" s="63"/>
      <c r="O68" s="63"/>
      <c r="P68" s="63"/>
      <c r="R68" s="62"/>
      <c r="S68" s="62"/>
      <c r="T68" s="62"/>
    </row>
    <row r="69" spans="2:20" s="13" customFormat="1" ht="49.5" hidden="1">
      <c r="B69" s="39" t="s">
        <v>295</v>
      </c>
      <c r="C69" s="12" t="s">
        <v>294</v>
      </c>
      <c r="D69" s="14"/>
      <c r="E69" s="12"/>
      <c r="F69" s="15"/>
      <c r="G69" s="15"/>
      <c r="H69" s="15"/>
      <c r="I69" s="15"/>
      <c r="J69" s="15"/>
      <c r="K69" s="15"/>
      <c r="L69" s="14"/>
      <c r="M69" s="14"/>
      <c r="N69" s="14"/>
      <c r="O69" s="14"/>
      <c r="P69" s="14"/>
      <c r="R69" s="45"/>
      <c r="S69" s="45"/>
      <c r="T69" s="45"/>
    </row>
    <row r="70" spans="2:20" s="13" customFormat="1" ht="99" hidden="1">
      <c r="B70" s="15" t="s">
        <v>56</v>
      </c>
      <c r="C70" s="15" t="s">
        <v>57</v>
      </c>
      <c r="D70" s="21">
        <f>(161*6)-966</f>
        <v>0</v>
      </c>
      <c r="E70" s="12" t="s">
        <v>5</v>
      </c>
      <c r="F70" s="15"/>
      <c r="G70" s="15"/>
      <c r="H70" s="15"/>
      <c r="I70" s="15"/>
      <c r="J70" s="15"/>
      <c r="K70" s="15"/>
      <c r="L70" s="21">
        <f t="shared" ref="L70:M70" si="2">(161*6)-966</f>
        <v>0</v>
      </c>
      <c r="M70" s="21">
        <f t="shared" si="2"/>
        <v>0</v>
      </c>
      <c r="N70" s="21"/>
      <c r="O70" s="21"/>
      <c r="P70" s="21"/>
      <c r="R70" s="45"/>
      <c r="S70" s="45"/>
      <c r="T70" s="45"/>
    </row>
    <row r="71" spans="2:20" s="13" customFormat="1" ht="99" hidden="1">
      <c r="B71" s="12" t="s">
        <v>58</v>
      </c>
      <c r="C71" s="22" t="s">
        <v>59</v>
      </c>
      <c r="D71" s="14"/>
      <c r="E71" s="12" t="s">
        <v>5</v>
      </c>
      <c r="F71" s="12"/>
      <c r="G71" s="15"/>
      <c r="H71" s="23"/>
      <c r="I71" s="15"/>
      <c r="J71" s="15"/>
      <c r="K71" s="15"/>
      <c r="L71" s="14"/>
      <c r="M71" s="14"/>
      <c r="N71" s="14"/>
      <c r="O71" s="14"/>
      <c r="P71" s="14"/>
      <c r="R71" s="45"/>
      <c r="S71" s="45"/>
      <c r="T71" s="45"/>
    </row>
    <row r="72" spans="2:20" s="13" customFormat="1" ht="198" hidden="1">
      <c r="B72" s="12" t="s">
        <v>60</v>
      </c>
      <c r="C72" s="22" t="s">
        <v>61</v>
      </c>
      <c r="D72" s="14"/>
      <c r="E72" s="12" t="s">
        <v>5</v>
      </c>
      <c r="F72" s="12"/>
      <c r="G72" s="15"/>
      <c r="H72" s="15"/>
      <c r="I72" s="15"/>
      <c r="J72" s="15"/>
      <c r="K72" s="15"/>
      <c r="L72" s="14"/>
      <c r="M72" s="14"/>
      <c r="N72" s="14"/>
      <c r="O72" s="14"/>
      <c r="P72" s="14"/>
      <c r="R72" s="45"/>
      <c r="S72" s="45"/>
      <c r="T72" s="45"/>
    </row>
    <row r="73" spans="2:20" s="13" customFormat="1" ht="49.5" hidden="1">
      <c r="B73" s="17" t="s">
        <v>274</v>
      </c>
      <c r="C73" s="18" t="s">
        <v>271</v>
      </c>
      <c r="D73" s="14">
        <f>0+8411.3-8411.3</f>
        <v>0</v>
      </c>
      <c r="E73" s="12"/>
      <c r="F73" s="12"/>
      <c r="G73" s="15"/>
      <c r="H73" s="15"/>
      <c r="I73" s="15"/>
      <c r="J73" s="15"/>
      <c r="K73" s="15"/>
      <c r="L73" s="14">
        <f>0+23297.7-23297.7</f>
        <v>0</v>
      </c>
      <c r="M73" s="14">
        <f>0+23162.1-23162.1</f>
        <v>0</v>
      </c>
      <c r="N73" s="14"/>
      <c r="O73" s="14"/>
      <c r="P73" s="14"/>
      <c r="R73" s="45"/>
      <c r="S73" s="45"/>
      <c r="T73" s="45"/>
    </row>
    <row r="74" spans="2:20" s="13" customFormat="1" ht="82.5">
      <c r="B74" s="12" t="s">
        <v>214</v>
      </c>
      <c r="C74" s="22" t="s">
        <v>62</v>
      </c>
      <c r="D74" s="47">
        <f>330438</f>
        <v>330438</v>
      </c>
      <c r="E74" s="47">
        <f>(17238.2+1049.6)+(6826.9+759.8+279.8)+(7079.9+387.8)+91993.4+323795.5+(1399.4+33.2)+1049.6+349.8+349.8+349.8+65.9+2988.8</f>
        <v>455997.19999999995</v>
      </c>
      <c r="F74" s="47">
        <f>(17962.2+1049.6)+(6826.9+759.8+279.8)+(7079.9+387.8)+91993.4+323795.5+(1399.4+33.2)+1049.6+349.8+349.8+349.8+65.9+3104</f>
        <v>456836.39999999997</v>
      </c>
      <c r="G74" s="15"/>
      <c r="H74" s="15"/>
      <c r="I74" s="15"/>
      <c r="J74" s="15"/>
      <c r="K74" s="15"/>
      <c r="L74" s="47">
        <f t="shared" ref="L74:M74" si="3">330438</f>
        <v>330438</v>
      </c>
      <c r="M74" s="47">
        <f t="shared" si="3"/>
        <v>330438</v>
      </c>
      <c r="N74" s="60">
        <v>325143.7</v>
      </c>
      <c r="O74" s="47">
        <v>323795.5</v>
      </c>
      <c r="P74" s="47">
        <v>323795.5</v>
      </c>
      <c r="R74" s="45">
        <v>321827.40000000002</v>
      </c>
      <c r="S74" s="45"/>
      <c r="T74" s="45"/>
    </row>
    <row r="75" spans="2:20" s="13" customFormat="1" ht="115.5">
      <c r="B75" s="12" t="s">
        <v>215</v>
      </c>
      <c r="C75" s="12" t="s">
        <v>63</v>
      </c>
      <c r="D75" s="47">
        <f>785.1</f>
        <v>785.1</v>
      </c>
      <c r="E75" s="60">
        <f t="shared" ref="E75:E114" si="4">(17238.2+1049.6)+(6826.9+759.8+279.8)+(7079.9+387.8)+91993.4+323795.5+(1399.4+33.2)+1049.6+349.8+349.8+349.8+65.9+2988.8</f>
        <v>455997.19999999995</v>
      </c>
      <c r="F75" s="60">
        <f t="shared" ref="F75:F114" si="5">(17962.2+1049.6)+(6826.9+759.8+279.8)+(7079.9+387.8)+91993.4+323795.5+(1399.4+33.2)+1049.6+349.8+349.8+349.8+65.9+3104</f>
        <v>456836.39999999997</v>
      </c>
      <c r="G75" s="64"/>
      <c r="H75" s="64"/>
      <c r="I75" s="64"/>
      <c r="J75" s="64"/>
      <c r="K75" s="64"/>
      <c r="L75" s="47">
        <f t="shared" ref="L75:M75" si="6">785.1</f>
        <v>785.1</v>
      </c>
      <c r="M75" s="47">
        <f t="shared" si="6"/>
        <v>785.1</v>
      </c>
      <c r="N75" s="60">
        <v>1070.7</v>
      </c>
      <c r="O75" s="60">
        <v>1070.7</v>
      </c>
      <c r="P75" s="60">
        <v>1070.7</v>
      </c>
      <c r="R75" s="45"/>
      <c r="S75" s="45"/>
      <c r="T75" s="45"/>
    </row>
    <row r="76" spans="2:20" s="13" customFormat="1" ht="198" hidden="1">
      <c r="B76" s="12" t="s">
        <v>64</v>
      </c>
      <c r="C76" s="22" t="s">
        <v>65</v>
      </c>
      <c r="D76" s="47"/>
      <c r="E76" s="47"/>
      <c r="F76" s="47"/>
      <c r="G76" s="15"/>
      <c r="H76" s="15"/>
      <c r="I76" s="15"/>
      <c r="J76" s="15"/>
      <c r="K76" s="15"/>
      <c r="L76" s="47"/>
      <c r="M76" s="47"/>
      <c r="N76" s="47"/>
      <c r="O76" s="47"/>
      <c r="P76" s="47"/>
      <c r="R76" s="45"/>
      <c r="S76" s="45"/>
      <c r="T76" s="45"/>
    </row>
    <row r="77" spans="2:20" s="61" customFormat="1" ht="66">
      <c r="B77" s="12" t="s">
        <v>216</v>
      </c>
      <c r="C77" s="12" t="s">
        <v>66</v>
      </c>
      <c r="D77" s="47">
        <f>2994.1</f>
        <v>2994.1</v>
      </c>
      <c r="E77" s="47">
        <f t="shared" si="4"/>
        <v>455997.19999999995</v>
      </c>
      <c r="F77" s="47">
        <f t="shared" si="5"/>
        <v>456836.39999999997</v>
      </c>
      <c r="G77" s="15"/>
      <c r="H77" s="15"/>
      <c r="I77" s="15"/>
      <c r="J77" s="15"/>
      <c r="K77" s="15"/>
      <c r="L77" s="47">
        <f>3135.4</f>
        <v>3135.4</v>
      </c>
      <c r="M77" s="47">
        <f>3321.4</f>
        <v>3321.4</v>
      </c>
      <c r="N77" s="60"/>
      <c r="O77" s="60"/>
      <c r="P77" s="60"/>
      <c r="R77" s="62"/>
      <c r="S77" s="62"/>
      <c r="T77" s="62"/>
    </row>
    <row r="78" spans="2:20" s="13" customFormat="1" ht="165">
      <c r="B78" s="12" t="s">
        <v>217</v>
      </c>
      <c r="C78" s="15" t="s">
        <v>67</v>
      </c>
      <c r="D78" s="47">
        <f>392.6</f>
        <v>392.6</v>
      </c>
      <c r="E78" s="47">
        <f t="shared" si="4"/>
        <v>455997.19999999995</v>
      </c>
      <c r="F78" s="47">
        <f t="shared" si="5"/>
        <v>456836.39999999997</v>
      </c>
      <c r="G78" s="15"/>
      <c r="H78" s="15"/>
      <c r="I78" s="15"/>
      <c r="J78" s="15"/>
      <c r="K78" s="15"/>
      <c r="L78" s="47">
        <f t="shared" ref="L78:M78" si="7">392.6</f>
        <v>392.6</v>
      </c>
      <c r="M78" s="47">
        <f t="shared" si="7"/>
        <v>392.6</v>
      </c>
      <c r="N78" s="47">
        <v>356.8</v>
      </c>
      <c r="O78" s="47">
        <v>356.8</v>
      </c>
      <c r="P78" s="47">
        <v>356.8</v>
      </c>
      <c r="R78" s="45"/>
      <c r="S78" s="45"/>
      <c r="T78" s="45"/>
    </row>
    <row r="79" spans="2:20" s="13" customFormat="1" ht="214.5">
      <c r="B79" s="12" t="s">
        <v>218</v>
      </c>
      <c r="C79" s="16" t="s">
        <v>68</v>
      </c>
      <c r="D79" s="47">
        <f>1570.3</f>
        <v>1570.3</v>
      </c>
      <c r="E79" s="47">
        <f t="shared" si="4"/>
        <v>455997.19999999995</v>
      </c>
      <c r="F79" s="47">
        <f t="shared" si="5"/>
        <v>456836.39999999997</v>
      </c>
      <c r="G79" s="15"/>
      <c r="H79" s="15"/>
      <c r="I79" s="15"/>
      <c r="J79" s="15"/>
      <c r="K79" s="15"/>
      <c r="L79" s="47">
        <f t="shared" ref="L79:M79" si="8">1570.3</f>
        <v>1570.3</v>
      </c>
      <c r="M79" s="47">
        <f t="shared" si="8"/>
        <v>1570.3</v>
      </c>
      <c r="N79" s="47">
        <v>1427.5</v>
      </c>
      <c r="O79" s="47">
        <v>1427.5</v>
      </c>
      <c r="P79" s="47">
        <v>1427.5</v>
      </c>
      <c r="R79" s="45"/>
      <c r="S79" s="45"/>
      <c r="T79" s="45"/>
    </row>
    <row r="80" spans="2:20" s="13" customFormat="1" ht="214.5">
      <c r="B80" s="12" t="s">
        <v>219</v>
      </c>
      <c r="C80" s="16" t="s">
        <v>69</v>
      </c>
      <c r="D80" s="47">
        <f>138.8</f>
        <v>138.80000000000001</v>
      </c>
      <c r="E80" s="47">
        <f t="shared" si="4"/>
        <v>455997.19999999995</v>
      </c>
      <c r="F80" s="47">
        <f t="shared" si="5"/>
        <v>456836.39999999997</v>
      </c>
      <c r="G80" s="15"/>
      <c r="H80" s="15"/>
      <c r="I80" s="15"/>
      <c r="J80" s="15"/>
      <c r="K80" s="15"/>
      <c r="L80" s="47">
        <f t="shared" ref="L80:M80" si="9">138.8</f>
        <v>138.80000000000001</v>
      </c>
      <c r="M80" s="47">
        <f t="shared" si="9"/>
        <v>138.80000000000001</v>
      </c>
      <c r="N80" s="47">
        <v>33.200000000000003</v>
      </c>
      <c r="O80" s="47">
        <v>33.200000000000003</v>
      </c>
      <c r="P80" s="47">
        <v>33.200000000000003</v>
      </c>
      <c r="R80" s="45"/>
      <c r="S80" s="45"/>
      <c r="T80" s="45"/>
    </row>
    <row r="81" spans="2:20" s="13" customFormat="1" ht="115.5">
      <c r="B81" s="12" t="s">
        <v>220</v>
      </c>
      <c r="C81" s="12" t="s">
        <v>70</v>
      </c>
      <c r="D81" s="47">
        <f>1177.7</f>
        <v>1177.7</v>
      </c>
      <c r="E81" s="47">
        <f t="shared" si="4"/>
        <v>455997.19999999995</v>
      </c>
      <c r="F81" s="47">
        <f t="shared" si="5"/>
        <v>456836.39999999997</v>
      </c>
      <c r="G81" s="15"/>
      <c r="H81" s="15"/>
      <c r="I81" s="15"/>
      <c r="J81" s="15"/>
      <c r="K81" s="15"/>
      <c r="L81" s="47">
        <f t="shared" ref="L81:M81" si="10">1177.7</f>
        <v>1177.7</v>
      </c>
      <c r="M81" s="47">
        <f t="shared" si="10"/>
        <v>1177.7</v>
      </c>
      <c r="N81" s="47">
        <v>1070.7</v>
      </c>
      <c r="O81" s="47">
        <v>1070.7</v>
      </c>
      <c r="P81" s="47">
        <v>1070.7</v>
      </c>
      <c r="R81" s="45"/>
      <c r="S81" s="45"/>
      <c r="T81" s="45"/>
    </row>
    <row r="82" spans="2:20" s="13" customFormat="1" ht="115.5">
      <c r="B82" s="12" t="s">
        <v>221</v>
      </c>
      <c r="C82" s="12" t="s">
        <v>71</v>
      </c>
      <c r="D82" s="47">
        <f>392.6</f>
        <v>392.6</v>
      </c>
      <c r="E82" s="47">
        <f t="shared" si="4"/>
        <v>455997.19999999995</v>
      </c>
      <c r="F82" s="47">
        <f t="shared" si="5"/>
        <v>456836.39999999997</v>
      </c>
      <c r="G82" s="15"/>
      <c r="H82" s="15"/>
      <c r="I82" s="15"/>
      <c r="J82" s="15"/>
      <c r="K82" s="15"/>
      <c r="L82" s="47">
        <f t="shared" ref="L82:M82" si="11">392.6</f>
        <v>392.6</v>
      </c>
      <c r="M82" s="47">
        <f t="shared" si="11"/>
        <v>392.6</v>
      </c>
      <c r="N82" s="47">
        <v>356.8</v>
      </c>
      <c r="O82" s="47">
        <v>356.8</v>
      </c>
      <c r="P82" s="47">
        <v>356.8</v>
      </c>
      <c r="R82" s="45"/>
      <c r="S82" s="45"/>
      <c r="T82" s="45"/>
    </row>
    <row r="83" spans="2:20" s="13" customFormat="1" ht="165">
      <c r="B83" s="15" t="s">
        <v>222</v>
      </c>
      <c r="C83" s="15" t="s">
        <v>72</v>
      </c>
      <c r="D83" s="47">
        <f>334.1</f>
        <v>334.1</v>
      </c>
      <c r="E83" s="47">
        <f t="shared" si="4"/>
        <v>455997.19999999995</v>
      </c>
      <c r="F83" s="47">
        <f t="shared" si="5"/>
        <v>456836.39999999997</v>
      </c>
      <c r="G83" s="15"/>
      <c r="H83" s="15"/>
      <c r="I83" s="15"/>
      <c r="J83" s="15"/>
      <c r="K83" s="15"/>
      <c r="L83" s="47">
        <f t="shared" ref="L83:M83" si="12">334.1</f>
        <v>334.1</v>
      </c>
      <c r="M83" s="47">
        <f t="shared" si="12"/>
        <v>334.1</v>
      </c>
      <c r="N83" s="47"/>
      <c r="O83" s="47"/>
      <c r="P83" s="47"/>
      <c r="R83" s="45">
        <v>407.5</v>
      </c>
      <c r="S83" s="45"/>
      <c r="T83" s="45"/>
    </row>
    <row r="84" spans="2:20" s="13" customFormat="1" ht="115.5">
      <c r="B84" s="15" t="s">
        <v>223</v>
      </c>
      <c r="C84" s="15" t="s">
        <v>73</v>
      </c>
      <c r="D84" s="47">
        <f>6509.3</f>
        <v>6509.3</v>
      </c>
      <c r="E84" s="47">
        <f t="shared" si="4"/>
        <v>455997.19999999995</v>
      </c>
      <c r="F84" s="47">
        <f t="shared" si="5"/>
        <v>456836.39999999997</v>
      </c>
      <c r="G84" s="15"/>
      <c r="H84" s="15"/>
      <c r="I84" s="15"/>
      <c r="J84" s="15"/>
      <c r="K84" s="15"/>
      <c r="L84" s="47">
        <f>6509.3</f>
        <v>6509.3</v>
      </c>
      <c r="M84" s="47">
        <f>6509.3</f>
        <v>6509.3</v>
      </c>
      <c r="N84" s="47"/>
      <c r="O84" s="47"/>
      <c r="P84" s="47"/>
      <c r="R84" s="45">
        <v>6811.9</v>
      </c>
      <c r="S84" s="45"/>
      <c r="T84" s="45"/>
    </row>
    <row r="85" spans="2:20" s="13" customFormat="1" ht="99">
      <c r="B85" s="12" t="s">
        <v>224</v>
      </c>
      <c r="C85" s="12" t="s">
        <v>74</v>
      </c>
      <c r="D85" s="47"/>
      <c r="E85" s="47">
        <f t="shared" si="4"/>
        <v>455997.19999999995</v>
      </c>
      <c r="F85" s="47">
        <f t="shared" si="5"/>
        <v>456836.39999999997</v>
      </c>
      <c r="G85" s="15"/>
      <c r="H85" s="15"/>
      <c r="I85" s="15"/>
      <c r="J85" s="15"/>
      <c r="K85" s="15"/>
      <c r="L85" s="47"/>
      <c r="M85" s="47"/>
      <c r="N85" s="47">
        <v>356.8</v>
      </c>
      <c r="O85" s="47">
        <v>356.8</v>
      </c>
      <c r="P85" s="47">
        <v>356.8</v>
      </c>
      <c r="R85" s="45"/>
      <c r="S85" s="45"/>
      <c r="T85" s="45"/>
    </row>
    <row r="86" spans="2:20" s="13" customFormat="1" ht="115.5">
      <c r="B86" s="12" t="s">
        <v>225</v>
      </c>
      <c r="C86" s="12" t="s">
        <v>75</v>
      </c>
      <c r="D86" s="47">
        <f>13961.5</f>
        <v>13961.5</v>
      </c>
      <c r="E86" s="47">
        <f t="shared" si="4"/>
        <v>455997.19999999995</v>
      </c>
      <c r="F86" s="47">
        <f t="shared" si="5"/>
        <v>456836.39999999997</v>
      </c>
      <c r="G86" s="15"/>
      <c r="H86" s="15"/>
      <c r="I86" s="15"/>
      <c r="J86" s="15"/>
      <c r="K86" s="15"/>
      <c r="L86" s="47">
        <f>14547.9</f>
        <v>14547.9</v>
      </c>
      <c r="M86" s="47">
        <f>15158.9</f>
        <v>15158.9</v>
      </c>
      <c r="N86" s="47"/>
      <c r="O86" s="47"/>
      <c r="P86" s="47"/>
      <c r="R86" s="45"/>
      <c r="S86" s="45"/>
      <c r="T86" s="45"/>
    </row>
    <row r="87" spans="2:20" s="13" customFormat="1" ht="165" hidden="1">
      <c r="B87" s="12" t="s">
        <v>76</v>
      </c>
      <c r="C87" s="16" t="s">
        <v>77</v>
      </c>
      <c r="D87" s="47"/>
      <c r="E87" s="47"/>
      <c r="F87" s="47"/>
      <c r="G87" s="15"/>
      <c r="H87" s="15"/>
      <c r="I87" s="15"/>
      <c r="J87" s="15"/>
      <c r="K87" s="15"/>
      <c r="L87" s="47"/>
      <c r="M87" s="47"/>
      <c r="N87" s="47"/>
      <c r="O87" s="47"/>
      <c r="P87" s="47"/>
      <c r="R87" s="45"/>
      <c r="S87" s="45"/>
      <c r="T87" s="45"/>
    </row>
    <row r="88" spans="2:20" s="13" customFormat="1" ht="165" hidden="1">
      <c r="B88" s="12" t="s">
        <v>78</v>
      </c>
      <c r="C88" s="16" t="s">
        <v>79</v>
      </c>
      <c r="D88" s="47"/>
      <c r="E88" s="47"/>
      <c r="F88" s="47"/>
      <c r="G88" s="15"/>
      <c r="H88" s="15"/>
      <c r="I88" s="15"/>
      <c r="J88" s="15"/>
      <c r="K88" s="15"/>
      <c r="L88" s="47"/>
      <c r="M88" s="47"/>
      <c r="N88" s="47"/>
      <c r="O88" s="47"/>
      <c r="P88" s="47"/>
      <c r="R88" s="45"/>
      <c r="S88" s="45"/>
      <c r="T88" s="45"/>
    </row>
    <row r="89" spans="2:20" s="13" customFormat="1" ht="297" hidden="1">
      <c r="B89" s="12" t="s">
        <v>80</v>
      </c>
      <c r="C89" s="16" t="s">
        <v>81</v>
      </c>
      <c r="D89" s="47"/>
      <c r="E89" s="47"/>
      <c r="F89" s="47"/>
      <c r="G89" s="15"/>
      <c r="H89" s="15"/>
      <c r="I89" s="15"/>
      <c r="J89" s="15"/>
      <c r="K89" s="15"/>
      <c r="L89" s="47"/>
      <c r="M89" s="47"/>
      <c r="N89" s="47"/>
      <c r="O89" s="47"/>
      <c r="P89" s="47"/>
      <c r="R89" s="45"/>
      <c r="S89" s="45"/>
      <c r="T89" s="45"/>
    </row>
    <row r="90" spans="2:20" s="13" customFormat="1" ht="313.5" hidden="1">
      <c r="B90" s="12" t="s">
        <v>82</v>
      </c>
      <c r="C90" s="16" t="s">
        <v>83</v>
      </c>
      <c r="D90" s="47"/>
      <c r="E90" s="47"/>
      <c r="F90" s="47"/>
      <c r="G90" s="15"/>
      <c r="H90" s="15"/>
      <c r="I90" s="15"/>
      <c r="J90" s="15"/>
      <c r="K90" s="15"/>
      <c r="L90" s="47"/>
      <c r="M90" s="47"/>
      <c r="N90" s="47"/>
      <c r="O90" s="47"/>
      <c r="P90" s="47"/>
      <c r="R90" s="45"/>
      <c r="S90" s="45"/>
      <c r="T90" s="45"/>
    </row>
    <row r="91" spans="2:20" s="13" customFormat="1" ht="82.5" hidden="1">
      <c r="B91" s="12" t="s">
        <v>84</v>
      </c>
      <c r="C91" s="16" t="s">
        <v>85</v>
      </c>
      <c r="D91" s="47"/>
      <c r="E91" s="47"/>
      <c r="F91" s="47"/>
      <c r="G91" s="15"/>
      <c r="H91" s="15"/>
      <c r="I91" s="15"/>
      <c r="J91" s="15"/>
      <c r="K91" s="15"/>
      <c r="L91" s="47"/>
      <c r="M91" s="47"/>
      <c r="N91" s="47"/>
      <c r="O91" s="47"/>
      <c r="P91" s="47"/>
      <c r="R91" s="45"/>
      <c r="S91" s="45"/>
      <c r="T91" s="45"/>
    </row>
    <row r="92" spans="2:20" s="13" customFormat="1" ht="165" hidden="1">
      <c r="B92" s="12" t="s">
        <v>86</v>
      </c>
      <c r="C92" s="16" t="s">
        <v>87</v>
      </c>
      <c r="D92" s="47"/>
      <c r="E92" s="47"/>
      <c r="F92" s="47"/>
      <c r="G92" s="15"/>
      <c r="H92" s="15"/>
      <c r="I92" s="15"/>
      <c r="J92" s="15"/>
      <c r="K92" s="15"/>
      <c r="L92" s="47"/>
      <c r="M92" s="47"/>
      <c r="N92" s="47"/>
      <c r="O92" s="47"/>
      <c r="P92" s="47"/>
      <c r="R92" s="45"/>
      <c r="S92" s="45"/>
      <c r="T92" s="45"/>
    </row>
    <row r="93" spans="2:20" s="13" customFormat="1" ht="165" hidden="1">
      <c r="B93" s="12" t="s">
        <v>88</v>
      </c>
      <c r="C93" s="16" t="s">
        <v>89</v>
      </c>
      <c r="D93" s="47"/>
      <c r="E93" s="47"/>
      <c r="F93" s="47"/>
      <c r="G93" s="15"/>
      <c r="H93" s="15"/>
      <c r="I93" s="15"/>
      <c r="J93" s="15"/>
      <c r="K93" s="15"/>
      <c r="L93" s="47"/>
      <c r="M93" s="47"/>
      <c r="N93" s="47"/>
      <c r="O93" s="47"/>
      <c r="P93" s="47"/>
      <c r="R93" s="45"/>
      <c r="S93" s="45"/>
      <c r="T93" s="45"/>
    </row>
    <row r="94" spans="2:20" s="13" customFormat="1" ht="181.5" hidden="1">
      <c r="B94" s="12" t="s">
        <v>90</v>
      </c>
      <c r="C94" s="16" t="s">
        <v>91</v>
      </c>
      <c r="D94" s="47"/>
      <c r="E94" s="47"/>
      <c r="F94" s="47"/>
      <c r="G94" s="15"/>
      <c r="H94" s="15"/>
      <c r="I94" s="15"/>
      <c r="J94" s="15"/>
      <c r="K94" s="15"/>
      <c r="L94" s="47"/>
      <c r="M94" s="47"/>
      <c r="N94" s="47"/>
      <c r="O94" s="47"/>
      <c r="P94" s="47"/>
      <c r="R94" s="45"/>
      <c r="S94" s="45"/>
      <c r="T94" s="45"/>
    </row>
    <row r="95" spans="2:20" s="13" customFormat="1" ht="132" hidden="1">
      <c r="B95" s="12" t="s">
        <v>92</v>
      </c>
      <c r="C95" s="16" t="s">
        <v>93</v>
      </c>
      <c r="D95" s="47"/>
      <c r="E95" s="47"/>
      <c r="F95" s="47"/>
      <c r="G95" s="15"/>
      <c r="H95" s="15"/>
      <c r="I95" s="15"/>
      <c r="J95" s="15"/>
      <c r="K95" s="15"/>
      <c r="L95" s="47"/>
      <c r="M95" s="47"/>
      <c r="N95" s="47"/>
      <c r="O95" s="47"/>
      <c r="P95" s="47"/>
      <c r="R95" s="45"/>
      <c r="S95" s="45"/>
      <c r="T95" s="45"/>
    </row>
    <row r="96" spans="2:20" s="13" customFormat="1" ht="99" hidden="1">
      <c r="B96" s="12" t="s">
        <v>94</v>
      </c>
      <c r="C96" s="16" t="s">
        <v>95</v>
      </c>
      <c r="D96" s="47"/>
      <c r="E96" s="47"/>
      <c r="F96" s="47"/>
      <c r="G96" s="15"/>
      <c r="H96" s="15"/>
      <c r="I96" s="15"/>
      <c r="J96" s="15"/>
      <c r="K96" s="15"/>
      <c r="L96" s="47"/>
      <c r="M96" s="47"/>
      <c r="N96" s="47"/>
      <c r="O96" s="47"/>
      <c r="P96" s="47"/>
      <c r="R96" s="45"/>
      <c r="S96" s="45"/>
      <c r="T96" s="45"/>
    </row>
    <row r="97" spans="2:20" s="13" customFormat="1" ht="148.5">
      <c r="B97" s="12" t="s">
        <v>226</v>
      </c>
      <c r="C97" s="16" t="s">
        <v>96</v>
      </c>
      <c r="D97" s="47">
        <f>5754.7</f>
        <v>5754.7</v>
      </c>
      <c r="E97" s="47">
        <f t="shared" si="4"/>
        <v>455997.19999999995</v>
      </c>
      <c r="F97" s="47">
        <f t="shared" si="5"/>
        <v>456836.39999999997</v>
      </c>
      <c r="G97" s="15"/>
      <c r="H97" s="15"/>
      <c r="I97" s="15"/>
      <c r="J97" s="15"/>
      <c r="K97" s="15"/>
      <c r="L97" s="47">
        <f t="shared" ref="L97:M97" si="13">5754.7</f>
        <v>5754.7</v>
      </c>
      <c r="M97" s="47">
        <f t="shared" si="13"/>
        <v>5754.7</v>
      </c>
      <c r="N97" s="47"/>
      <c r="O97" s="47"/>
      <c r="P97" s="47"/>
      <c r="R97" s="45"/>
      <c r="S97" s="45"/>
      <c r="T97" s="45"/>
    </row>
    <row r="98" spans="2:20" s="13" customFormat="1" ht="132">
      <c r="B98" s="12" t="s">
        <v>227</v>
      </c>
      <c r="C98" s="16" t="s">
        <v>97</v>
      </c>
      <c r="D98" s="47">
        <f>729</f>
        <v>729</v>
      </c>
      <c r="E98" s="47">
        <f t="shared" si="4"/>
        <v>455997.19999999995</v>
      </c>
      <c r="F98" s="47">
        <f t="shared" si="5"/>
        <v>456836.39999999997</v>
      </c>
      <c r="G98" s="15"/>
      <c r="H98" s="15"/>
      <c r="I98" s="15"/>
      <c r="J98" s="15"/>
      <c r="K98" s="15"/>
      <c r="L98" s="47">
        <f>729</f>
        <v>729</v>
      </c>
      <c r="M98" s="47">
        <f>729</f>
        <v>729</v>
      </c>
      <c r="N98" s="47"/>
      <c r="O98" s="47"/>
      <c r="P98" s="47"/>
      <c r="R98" s="45"/>
      <c r="S98" s="45"/>
      <c r="T98" s="45"/>
    </row>
    <row r="99" spans="2:20" s="13" customFormat="1" ht="280.5">
      <c r="B99" s="12" t="s">
        <v>228</v>
      </c>
      <c r="C99" s="16" t="s">
        <v>98</v>
      </c>
      <c r="D99" s="47">
        <f>291</f>
        <v>291</v>
      </c>
      <c r="E99" s="47">
        <f t="shared" si="4"/>
        <v>455997.19999999995</v>
      </c>
      <c r="F99" s="47">
        <f t="shared" si="5"/>
        <v>456836.39999999997</v>
      </c>
      <c r="G99" s="15"/>
      <c r="H99" s="15"/>
      <c r="I99" s="15"/>
      <c r="J99" s="15"/>
      <c r="K99" s="15"/>
      <c r="L99" s="47">
        <f>291</f>
        <v>291</v>
      </c>
      <c r="M99" s="47">
        <f>291</f>
        <v>291</v>
      </c>
      <c r="N99" s="47"/>
      <c r="O99" s="47"/>
      <c r="P99" s="47"/>
      <c r="R99" s="45"/>
      <c r="S99" s="45"/>
      <c r="T99" s="45"/>
    </row>
    <row r="100" spans="2:20" s="13" customFormat="1" ht="165" hidden="1">
      <c r="B100" s="12" t="s">
        <v>99</v>
      </c>
      <c r="C100" s="16" t="s">
        <v>100</v>
      </c>
      <c r="D100" s="47"/>
      <c r="E100" s="47"/>
      <c r="F100" s="47"/>
      <c r="G100" s="15"/>
      <c r="H100" s="15"/>
      <c r="I100" s="15"/>
      <c r="J100" s="15"/>
      <c r="K100" s="15"/>
      <c r="L100" s="47"/>
      <c r="M100" s="47"/>
      <c r="N100" s="47"/>
      <c r="O100" s="47"/>
      <c r="P100" s="47"/>
      <c r="R100" s="45"/>
      <c r="S100" s="45"/>
      <c r="T100" s="45"/>
    </row>
    <row r="101" spans="2:20" s="13" customFormat="1" ht="181.5" hidden="1">
      <c r="B101" s="12" t="s">
        <v>101</v>
      </c>
      <c r="C101" s="16" t="s">
        <v>102</v>
      </c>
      <c r="D101" s="47"/>
      <c r="E101" s="47"/>
      <c r="F101" s="47"/>
      <c r="G101" s="15"/>
      <c r="H101" s="15"/>
      <c r="I101" s="15"/>
      <c r="J101" s="15"/>
      <c r="K101" s="15"/>
      <c r="L101" s="47"/>
      <c r="M101" s="47"/>
      <c r="N101" s="47"/>
      <c r="O101" s="47"/>
      <c r="P101" s="47"/>
      <c r="R101" s="45"/>
      <c r="S101" s="45"/>
      <c r="T101" s="45"/>
    </row>
    <row r="102" spans="2:20" s="13" customFormat="1" ht="99" hidden="1">
      <c r="B102" s="12" t="s">
        <v>103</v>
      </c>
      <c r="C102" s="16" t="s">
        <v>104</v>
      </c>
      <c r="D102" s="47"/>
      <c r="E102" s="47"/>
      <c r="F102" s="47"/>
      <c r="G102" s="15"/>
      <c r="H102" s="15"/>
      <c r="I102" s="15"/>
      <c r="J102" s="15"/>
      <c r="K102" s="15"/>
      <c r="L102" s="47"/>
      <c r="M102" s="47"/>
      <c r="N102" s="47"/>
      <c r="O102" s="47"/>
      <c r="P102" s="47"/>
      <c r="R102" s="45"/>
      <c r="S102" s="45"/>
      <c r="T102" s="45"/>
    </row>
    <row r="103" spans="2:20" s="13" customFormat="1" ht="148.5" hidden="1">
      <c r="B103" s="12" t="s">
        <v>105</v>
      </c>
      <c r="C103" s="15" t="s">
        <v>106</v>
      </c>
      <c r="D103" s="47"/>
      <c r="E103" s="47"/>
      <c r="F103" s="47"/>
      <c r="G103" s="15"/>
      <c r="H103" s="15"/>
      <c r="I103" s="15"/>
      <c r="J103" s="15"/>
      <c r="K103" s="15"/>
      <c r="L103" s="47"/>
      <c r="M103" s="47"/>
      <c r="N103" s="47"/>
      <c r="O103" s="47"/>
      <c r="P103" s="47"/>
      <c r="R103" s="45"/>
      <c r="S103" s="45"/>
      <c r="T103" s="45"/>
    </row>
    <row r="104" spans="2:20" s="13" customFormat="1" ht="214.5" hidden="1">
      <c r="B104" s="12" t="s">
        <v>229</v>
      </c>
      <c r="C104" s="15" t="s">
        <v>107</v>
      </c>
      <c r="D104" s="47"/>
      <c r="E104" s="47"/>
      <c r="F104" s="47"/>
      <c r="G104" s="15"/>
      <c r="H104" s="15"/>
      <c r="I104" s="15"/>
      <c r="J104" s="15"/>
      <c r="K104" s="15"/>
      <c r="L104" s="47"/>
      <c r="M104" s="47"/>
      <c r="N104" s="47"/>
      <c r="O104" s="47"/>
      <c r="P104" s="47"/>
      <c r="R104" s="45"/>
      <c r="S104" s="45"/>
      <c r="T104" s="45"/>
    </row>
    <row r="105" spans="2:20" s="13" customFormat="1" ht="231" hidden="1">
      <c r="B105" s="12" t="s">
        <v>196</v>
      </c>
      <c r="C105" s="15" t="s">
        <v>108</v>
      </c>
      <c r="D105" s="47"/>
      <c r="E105" s="47"/>
      <c r="F105" s="47"/>
      <c r="G105" s="15"/>
      <c r="H105" s="15"/>
      <c r="I105" s="15"/>
      <c r="J105" s="15"/>
      <c r="K105" s="15"/>
      <c r="L105" s="47"/>
      <c r="M105" s="47"/>
      <c r="N105" s="47"/>
      <c r="O105" s="47"/>
      <c r="P105" s="47"/>
      <c r="R105" s="45"/>
      <c r="S105" s="45"/>
      <c r="T105" s="45"/>
    </row>
    <row r="106" spans="2:20" s="13" customFormat="1" ht="84" customHeight="1">
      <c r="B106" s="12" t="s">
        <v>230</v>
      </c>
      <c r="C106" s="15" t="s">
        <v>109</v>
      </c>
      <c r="D106" s="47">
        <f>93835.2</f>
        <v>93835.199999999997</v>
      </c>
      <c r="E106" s="47">
        <f t="shared" si="4"/>
        <v>455997.19999999995</v>
      </c>
      <c r="F106" s="47">
        <f t="shared" si="5"/>
        <v>456836.39999999997</v>
      </c>
      <c r="G106" s="15"/>
      <c r="H106" s="15"/>
      <c r="I106" s="15"/>
      <c r="J106" s="15"/>
      <c r="K106" s="15"/>
      <c r="L106" s="47">
        <f t="shared" ref="L106:M106" si="14">93835.2</f>
        <v>93835.199999999997</v>
      </c>
      <c r="M106" s="47">
        <f t="shared" si="14"/>
        <v>93835.199999999997</v>
      </c>
      <c r="N106" s="47">
        <v>92452.5</v>
      </c>
      <c r="O106" s="47">
        <v>91993.4</v>
      </c>
      <c r="P106" s="47">
        <v>91993.4</v>
      </c>
      <c r="R106" s="45"/>
      <c r="S106" s="45"/>
      <c r="T106" s="45"/>
    </row>
    <row r="107" spans="2:20" s="13" customFormat="1" ht="132" hidden="1">
      <c r="B107" s="15" t="s">
        <v>110</v>
      </c>
      <c r="C107" s="15" t="s">
        <v>111</v>
      </c>
      <c r="D107" s="47"/>
      <c r="E107" s="47"/>
      <c r="F107" s="47"/>
      <c r="G107" s="15"/>
      <c r="H107" s="15"/>
      <c r="I107" s="15"/>
      <c r="J107" s="15"/>
      <c r="K107" s="15"/>
      <c r="L107" s="47"/>
      <c r="M107" s="47"/>
      <c r="N107" s="47"/>
      <c r="O107" s="47"/>
      <c r="P107" s="47"/>
      <c r="R107" s="45"/>
      <c r="S107" s="45"/>
      <c r="T107" s="45"/>
    </row>
    <row r="108" spans="2:20" s="13" customFormat="1" ht="132" hidden="1">
      <c r="B108" s="15" t="s">
        <v>110</v>
      </c>
      <c r="C108" s="15" t="s">
        <v>112</v>
      </c>
      <c r="D108" s="47"/>
      <c r="E108" s="47"/>
      <c r="F108" s="47"/>
      <c r="G108" s="15"/>
      <c r="H108" s="15"/>
      <c r="I108" s="15"/>
      <c r="J108" s="15"/>
      <c r="K108" s="15"/>
      <c r="L108" s="47"/>
      <c r="M108" s="47"/>
      <c r="N108" s="47"/>
      <c r="O108" s="47"/>
      <c r="P108" s="47"/>
      <c r="R108" s="45"/>
      <c r="S108" s="45"/>
      <c r="T108" s="45"/>
    </row>
    <row r="109" spans="2:20" s="13" customFormat="1" ht="148.5" hidden="1">
      <c r="B109" s="15" t="s">
        <v>110</v>
      </c>
      <c r="C109" s="15" t="s">
        <v>113</v>
      </c>
      <c r="D109" s="47"/>
      <c r="E109" s="47"/>
      <c r="F109" s="47"/>
      <c r="G109" s="15"/>
      <c r="H109" s="15"/>
      <c r="I109" s="15"/>
      <c r="J109" s="15"/>
      <c r="K109" s="15"/>
      <c r="L109" s="47"/>
      <c r="M109" s="47"/>
      <c r="N109" s="47"/>
      <c r="O109" s="47"/>
      <c r="P109" s="47"/>
      <c r="R109" s="45"/>
      <c r="S109" s="45"/>
      <c r="T109" s="45"/>
    </row>
    <row r="110" spans="2:20" s="13" customFormat="1" ht="115.5" hidden="1">
      <c r="B110" s="24" t="s">
        <v>231</v>
      </c>
      <c r="C110" s="15" t="s">
        <v>248</v>
      </c>
      <c r="D110" s="47"/>
      <c r="E110" s="47"/>
      <c r="F110" s="47"/>
      <c r="G110" s="15"/>
      <c r="H110" s="15"/>
      <c r="I110" s="15"/>
      <c r="J110" s="15"/>
      <c r="K110" s="15"/>
      <c r="L110" s="47"/>
      <c r="M110" s="47"/>
      <c r="N110" s="47"/>
      <c r="O110" s="47"/>
      <c r="P110" s="47"/>
      <c r="R110" s="45"/>
      <c r="S110" s="45"/>
      <c r="T110" s="45"/>
    </row>
    <row r="111" spans="2:20" s="13" customFormat="1" ht="66" hidden="1">
      <c r="B111" s="24" t="s">
        <v>232</v>
      </c>
      <c r="C111" s="15" t="s">
        <v>249</v>
      </c>
      <c r="D111" s="47"/>
      <c r="E111" s="47"/>
      <c r="F111" s="47"/>
      <c r="G111" s="15"/>
      <c r="H111" s="15"/>
      <c r="I111" s="15"/>
      <c r="J111" s="15"/>
      <c r="K111" s="15"/>
      <c r="L111" s="47"/>
      <c r="M111" s="47"/>
      <c r="N111" s="47"/>
      <c r="O111" s="47"/>
      <c r="P111" s="47"/>
      <c r="R111" s="45"/>
      <c r="S111" s="45"/>
      <c r="T111" s="45"/>
    </row>
    <row r="112" spans="2:20" s="13" customFormat="1" ht="99" hidden="1">
      <c r="B112" s="17" t="s">
        <v>268</v>
      </c>
      <c r="C112" s="18" t="s">
        <v>265</v>
      </c>
      <c r="D112" s="47"/>
      <c r="E112" s="47"/>
      <c r="F112" s="47"/>
      <c r="G112" s="15"/>
      <c r="H112" s="15"/>
      <c r="I112" s="15"/>
      <c r="J112" s="15"/>
      <c r="K112" s="15"/>
      <c r="L112" s="47"/>
      <c r="M112" s="47"/>
      <c r="N112" s="47"/>
      <c r="O112" s="47"/>
      <c r="P112" s="47"/>
      <c r="R112" s="45"/>
      <c r="S112" s="45"/>
      <c r="T112" s="45"/>
    </row>
    <row r="113" spans="2:20" s="13" customFormat="1" ht="148.5" hidden="1">
      <c r="B113" s="17" t="s">
        <v>269</v>
      </c>
      <c r="C113" s="18" t="s">
        <v>266</v>
      </c>
      <c r="D113" s="47"/>
      <c r="E113" s="47"/>
      <c r="F113" s="47"/>
      <c r="G113" s="15"/>
      <c r="H113" s="15"/>
      <c r="I113" s="15"/>
      <c r="J113" s="15"/>
      <c r="K113" s="15"/>
      <c r="L113" s="47"/>
      <c r="M113" s="47"/>
      <c r="N113" s="47"/>
      <c r="O113" s="47"/>
      <c r="P113" s="47"/>
      <c r="R113" s="45"/>
      <c r="S113" s="45"/>
      <c r="T113" s="45"/>
    </row>
    <row r="114" spans="2:20" s="13" customFormat="1" ht="115.5">
      <c r="B114" s="17" t="s">
        <v>270</v>
      </c>
      <c r="C114" s="18" t="s">
        <v>267</v>
      </c>
      <c r="D114" s="47">
        <f>74.9</f>
        <v>74.900000000000006</v>
      </c>
      <c r="E114" s="47">
        <f t="shared" si="4"/>
        <v>455997.19999999995</v>
      </c>
      <c r="F114" s="47">
        <f t="shared" si="5"/>
        <v>456836.39999999997</v>
      </c>
      <c r="G114" s="15"/>
      <c r="H114" s="15"/>
      <c r="I114" s="15"/>
      <c r="J114" s="15"/>
      <c r="K114" s="15"/>
      <c r="L114" s="47">
        <f t="shared" ref="L114:M114" si="15">74.9</f>
        <v>74.900000000000006</v>
      </c>
      <c r="M114" s="47">
        <f t="shared" si="15"/>
        <v>74.900000000000006</v>
      </c>
      <c r="N114" s="47">
        <v>65.900000000000006</v>
      </c>
      <c r="O114" s="47">
        <v>65.900000000000006</v>
      </c>
      <c r="P114" s="47">
        <v>65.900000000000006</v>
      </c>
      <c r="R114" s="45"/>
      <c r="S114" s="45"/>
      <c r="T114" s="45"/>
    </row>
    <row r="115" spans="2:20" s="13" customFormat="1" ht="66" hidden="1">
      <c r="B115" s="24" t="s">
        <v>114</v>
      </c>
      <c r="C115" s="15" t="s">
        <v>115</v>
      </c>
      <c r="D115" s="47"/>
      <c r="E115" s="47"/>
      <c r="F115" s="47"/>
      <c r="G115" s="15"/>
      <c r="H115" s="15"/>
      <c r="I115" s="15"/>
      <c r="J115" s="15"/>
      <c r="K115" s="15"/>
      <c r="L115" s="47"/>
      <c r="M115" s="47"/>
      <c r="N115" s="47"/>
      <c r="O115" s="47"/>
      <c r="P115" s="47"/>
      <c r="R115" s="45"/>
      <c r="S115" s="45"/>
      <c r="T115" s="45"/>
    </row>
    <row r="116" spans="2:20" s="50" customFormat="1" ht="99" hidden="1">
      <c r="B116" s="24" t="s">
        <v>273</v>
      </c>
      <c r="C116" s="16" t="s">
        <v>288</v>
      </c>
      <c r="D116" s="14"/>
      <c r="E116" s="47"/>
      <c r="F116" s="47"/>
      <c r="G116" s="15"/>
      <c r="H116" s="15"/>
      <c r="I116" s="15"/>
      <c r="J116" s="15"/>
      <c r="K116" s="15"/>
      <c r="L116" s="14"/>
      <c r="M116" s="14"/>
      <c r="N116" s="14"/>
      <c r="O116" s="14"/>
      <c r="P116" s="14"/>
      <c r="R116" s="53"/>
      <c r="S116" s="53"/>
      <c r="T116" s="53"/>
    </row>
    <row r="117" spans="2:20" s="50" customFormat="1" ht="181.5">
      <c r="B117" s="59" t="s">
        <v>336</v>
      </c>
      <c r="C117" s="76" t="s">
        <v>335</v>
      </c>
      <c r="D117" s="14">
        <f>138.8</f>
        <v>138.80000000000001</v>
      </c>
      <c r="E117" s="47"/>
      <c r="F117" s="47"/>
      <c r="G117" s="15"/>
      <c r="H117" s="15"/>
      <c r="I117" s="15"/>
      <c r="J117" s="15"/>
      <c r="K117" s="15"/>
      <c r="L117" s="14">
        <f>138.8</f>
        <v>138.80000000000001</v>
      </c>
      <c r="M117" s="14">
        <f>138.8</f>
        <v>138.80000000000001</v>
      </c>
      <c r="N117" s="14"/>
      <c r="O117" s="14"/>
      <c r="P117" s="14"/>
      <c r="R117" s="53"/>
      <c r="S117" s="53"/>
      <c r="T117" s="53"/>
    </row>
    <row r="118" spans="2:20" s="13" customFormat="1">
      <c r="B118" s="12" t="s">
        <v>201</v>
      </c>
      <c r="C118" s="12" t="s">
        <v>116</v>
      </c>
      <c r="D118" s="14">
        <f>D119+D130+D131+D132+D133+D134+D135+D136+D137+D138+D139+D140+D141+D142+D143+D144+D145+D146+D147+D148+D149+D150</f>
        <v>7164.2999999999993</v>
      </c>
      <c r="E118" s="63">
        <f t="shared" ref="E118:M118" si="16">E119+E130+E131+E132+E133+E134+E135+E136+E137+E138+E139+E140+E141+E142+E143+E144+E145+E146+E147+E148+E149+E150</f>
        <v>3673</v>
      </c>
      <c r="F118" s="63">
        <f t="shared" si="16"/>
        <v>0</v>
      </c>
      <c r="G118" s="63">
        <f t="shared" si="16"/>
        <v>0</v>
      </c>
      <c r="H118" s="63">
        <f t="shared" si="16"/>
        <v>0</v>
      </c>
      <c r="I118" s="63">
        <f t="shared" si="16"/>
        <v>0</v>
      </c>
      <c r="J118" s="63">
        <f t="shared" si="16"/>
        <v>0</v>
      </c>
      <c r="K118" s="63">
        <f t="shared" si="16"/>
        <v>0</v>
      </c>
      <c r="L118" s="14">
        <f t="shared" si="16"/>
        <v>2169.8000000000002</v>
      </c>
      <c r="M118" s="14">
        <f t="shared" si="16"/>
        <v>1613</v>
      </c>
      <c r="N118" s="14"/>
      <c r="O118" s="14"/>
      <c r="P118" s="14"/>
      <c r="R118" s="45"/>
      <c r="S118" s="45"/>
      <c r="T118" s="45"/>
    </row>
    <row r="119" spans="2:20" s="13" customFormat="1" ht="115.5">
      <c r="B119" s="12" t="s">
        <v>233</v>
      </c>
      <c r="C119" s="12" t="s">
        <v>117</v>
      </c>
      <c r="D119" s="14">
        <f>D120+D121+D122+D123+D124+D125+D126+D127+D128+D129</f>
        <v>1809.6</v>
      </c>
      <c r="E119" s="12"/>
      <c r="F119" s="15"/>
      <c r="G119" s="15"/>
      <c r="H119" s="15"/>
      <c r="I119" s="15"/>
      <c r="J119" s="15"/>
      <c r="K119" s="15"/>
      <c r="L119" s="14">
        <f t="shared" ref="L119:M119" si="17">L120+L121+L122+L123+L124+L125+L126+L127+L128+L129</f>
        <v>1793.3</v>
      </c>
      <c r="M119" s="14">
        <f t="shared" si="17"/>
        <v>1236.5</v>
      </c>
      <c r="N119" s="14"/>
      <c r="O119" s="14"/>
      <c r="P119" s="14"/>
      <c r="R119" s="45"/>
      <c r="S119" s="45"/>
      <c r="T119" s="45"/>
    </row>
    <row r="120" spans="2:20" s="13" customFormat="1" ht="99">
      <c r="B120" s="12" t="s">
        <v>234</v>
      </c>
      <c r="C120" s="12" t="s">
        <v>118</v>
      </c>
      <c r="D120" s="14">
        <f>(39+41+23+38.3+27.3+41)</f>
        <v>209.60000000000002</v>
      </c>
      <c r="E120" s="12" t="s">
        <v>120</v>
      </c>
      <c r="F120" s="15"/>
      <c r="G120" s="15"/>
      <c r="H120" s="15"/>
      <c r="I120" s="15"/>
      <c r="J120" s="15"/>
      <c r="K120" s="15"/>
      <c r="L120" s="14">
        <f>(40+45+23.1+43.5+28.7+43)</f>
        <v>223.29999999999998</v>
      </c>
      <c r="M120" s="14">
        <f>(40+45+30+58+28.5+45)</f>
        <v>246.5</v>
      </c>
      <c r="N120" s="14"/>
      <c r="O120" s="14"/>
      <c r="P120" s="14"/>
      <c r="R120" s="45"/>
      <c r="S120" s="45"/>
      <c r="T120" s="45"/>
    </row>
    <row r="121" spans="2:20" s="13" customFormat="1" ht="115.5">
      <c r="B121" s="12" t="s">
        <v>235</v>
      </c>
      <c r="C121" s="12" t="s">
        <v>119</v>
      </c>
      <c r="D121" s="14">
        <f>(200+0+0+800+100+500)</f>
        <v>1600</v>
      </c>
      <c r="E121" s="12" t="s">
        <v>120</v>
      </c>
      <c r="F121" s="15"/>
      <c r="G121" s="15"/>
      <c r="H121" s="15"/>
      <c r="I121" s="15"/>
      <c r="J121" s="15"/>
      <c r="K121" s="15"/>
      <c r="L121" s="14">
        <f>(90+0+0+1000+80+400)</f>
        <v>1570</v>
      </c>
      <c r="M121" s="14">
        <f>(50+0+0+700+30+210)</f>
        <v>990</v>
      </c>
      <c r="N121" s="14"/>
      <c r="O121" s="14"/>
      <c r="P121" s="14"/>
      <c r="R121" s="45"/>
      <c r="S121" s="45"/>
      <c r="T121" s="45"/>
    </row>
    <row r="122" spans="2:20" s="13" customFormat="1" ht="115.5" hidden="1">
      <c r="B122" s="12" t="s">
        <v>121</v>
      </c>
      <c r="C122" s="12" t="s">
        <v>122</v>
      </c>
      <c r="D122" s="14">
        <f>(1498.2+1593.6+634.1+1660.9+1559.9+937.1)-(1498.2+1593.6+634.1+1660.9+1559.9+937.1)</f>
        <v>0</v>
      </c>
      <c r="E122" s="12" t="s">
        <v>123</v>
      </c>
      <c r="F122" s="15"/>
      <c r="G122" s="15"/>
      <c r="H122" s="15"/>
      <c r="I122" s="15"/>
      <c r="J122" s="15"/>
      <c r="K122" s="15"/>
      <c r="L122" s="14">
        <f t="shared" ref="L122:M122" si="18">(1498.2+1593.6+634.1+1660.9+1559.9+937.1)-(1498.2+1593.6+634.1+1660.9+1559.9+937.1)</f>
        <v>0</v>
      </c>
      <c r="M122" s="14">
        <f t="shared" si="18"/>
        <v>0</v>
      </c>
      <c r="N122" s="14"/>
      <c r="O122" s="14"/>
      <c r="P122" s="14"/>
      <c r="R122" s="45"/>
      <c r="S122" s="45"/>
      <c r="T122" s="45"/>
    </row>
    <row r="123" spans="2:20" s="13" customFormat="1" ht="115.5" hidden="1">
      <c r="B123" s="12" t="s">
        <v>124</v>
      </c>
      <c r="C123" s="12" t="s">
        <v>125</v>
      </c>
      <c r="D123" s="14"/>
      <c r="E123" s="12" t="s">
        <v>5</v>
      </c>
      <c r="F123" s="15"/>
      <c r="G123" s="15"/>
      <c r="H123" s="15"/>
      <c r="I123" s="15"/>
      <c r="J123" s="15"/>
      <c r="K123" s="15"/>
      <c r="L123" s="14"/>
      <c r="M123" s="14"/>
      <c r="N123" s="14"/>
      <c r="O123" s="14"/>
      <c r="P123" s="14"/>
      <c r="R123" s="45"/>
      <c r="S123" s="45"/>
      <c r="T123" s="45"/>
    </row>
    <row r="124" spans="2:20" s="13" customFormat="1" ht="181.5" hidden="1">
      <c r="B124" s="12" t="s">
        <v>126</v>
      </c>
      <c r="C124" s="16" t="s">
        <v>127</v>
      </c>
      <c r="D124" s="14">
        <f>0</f>
        <v>0</v>
      </c>
      <c r="E124" s="12" t="s">
        <v>128</v>
      </c>
      <c r="F124" s="15"/>
      <c r="G124" s="15"/>
      <c r="H124" s="15"/>
      <c r="I124" s="15"/>
      <c r="J124" s="15"/>
      <c r="K124" s="15"/>
      <c r="L124" s="14">
        <f>0</f>
        <v>0</v>
      </c>
      <c r="M124" s="14">
        <f>0</f>
        <v>0</v>
      </c>
      <c r="N124" s="14"/>
      <c r="O124" s="14"/>
      <c r="P124" s="14"/>
      <c r="R124" s="45"/>
      <c r="S124" s="45"/>
      <c r="T124" s="45"/>
    </row>
    <row r="125" spans="2:20" s="13" customFormat="1" ht="132" hidden="1">
      <c r="B125" s="12" t="s">
        <v>129</v>
      </c>
      <c r="C125" s="16" t="s">
        <v>130</v>
      </c>
      <c r="D125" s="14"/>
      <c r="E125" s="12" t="s">
        <v>5</v>
      </c>
      <c r="F125" s="15"/>
      <c r="G125" s="15"/>
      <c r="H125" s="15"/>
      <c r="I125" s="15"/>
      <c r="J125" s="15"/>
      <c r="K125" s="15"/>
      <c r="L125" s="14"/>
      <c r="M125" s="14"/>
      <c r="N125" s="14"/>
      <c r="O125" s="14"/>
      <c r="P125" s="14"/>
      <c r="R125" s="45"/>
      <c r="S125" s="45"/>
      <c r="T125" s="45"/>
    </row>
    <row r="126" spans="2:20" s="13" customFormat="1" ht="165" hidden="1">
      <c r="B126" s="12" t="s">
        <v>131</v>
      </c>
      <c r="C126" s="16" t="s">
        <v>132</v>
      </c>
      <c r="D126" s="14"/>
      <c r="E126" s="12" t="s">
        <v>5</v>
      </c>
      <c r="F126" s="15"/>
      <c r="G126" s="15"/>
      <c r="H126" s="15"/>
      <c r="I126" s="15"/>
      <c r="J126" s="15"/>
      <c r="K126" s="15"/>
      <c r="L126" s="14"/>
      <c r="M126" s="14"/>
      <c r="N126" s="14"/>
      <c r="O126" s="14"/>
      <c r="P126" s="14"/>
      <c r="R126" s="45"/>
      <c r="S126" s="45"/>
      <c r="T126" s="45"/>
    </row>
    <row r="127" spans="2:20" s="13" customFormat="1" ht="115.5" hidden="1">
      <c r="B127" s="12" t="s">
        <v>133</v>
      </c>
      <c r="C127" s="16" t="s">
        <v>134</v>
      </c>
      <c r="D127" s="14"/>
      <c r="E127" s="12" t="s">
        <v>5</v>
      </c>
      <c r="F127" s="15"/>
      <c r="G127" s="15"/>
      <c r="H127" s="15"/>
      <c r="I127" s="15"/>
      <c r="J127" s="15"/>
      <c r="K127" s="15"/>
      <c r="L127" s="14"/>
      <c r="M127" s="14"/>
      <c r="N127" s="14"/>
      <c r="O127" s="14"/>
      <c r="P127" s="14"/>
      <c r="R127" s="45"/>
      <c r="S127" s="45"/>
      <c r="T127" s="45"/>
    </row>
    <row r="128" spans="2:20" s="13" customFormat="1" ht="165" hidden="1">
      <c r="B128" s="12" t="s">
        <v>272</v>
      </c>
      <c r="C128" s="16" t="s">
        <v>135</v>
      </c>
      <c r="D128" s="14"/>
      <c r="E128" s="12" t="s">
        <v>5</v>
      </c>
      <c r="F128" s="15"/>
      <c r="G128" s="15"/>
      <c r="H128" s="15"/>
      <c r="I128" s="15"/>
      <c r="J128" s="15"/>
      <c r="K128" s="15"/>
      <c r="L128" s="14"/>
      <c r="M128" s="14"/>
      <c r="N128" s="14"/>
      <c r="O128" s="14"/>
      <c r="P128" s="14"/>
      <c r="R128" s="45"/>
      <c r="S128" s="45"/>
      <c r="T128" s="45"/>
    </row>
    <row r="129" spans="2:20" s="13" customFormat="1" ht="115.5" hidden="1">
      <c r="B129" s="12" t="s">
        <v>136</v>
      </c>
      <c r="C129" s="16" t="s">
        <v>137</v>
      </c>
      <c r="D129" s="14"/>
      <c r="E129" s="12" t="s">
        <v>5</v>
      </c>
      <c r="F129" s="15"/>
      <c r="G129" s="15"/>
      <c r="H129" s="15"/>
      <c r="I129" s="15"/>
      <c r="J129" s="15"/>
      <c r="K129" s="15"/>
      <c r="L129" s="14"/>
      <c r="M129" s="14"/>
      <c r="N129" s="14"/>
      <c r="O129" s="14"/>
      <c r="P129" s="14"/>
      <c r="R129" s="45"/>
      <c r="S129" s="45"/>
      <c r="T129" s="45"/>
    </row>
    <row r="130" spans="2:20" s="13" customFormat="1" ht="99" hidden="1">
      <c r="B130" s="12" t="s">
        <v>138</v>
      </c>
      <c r="C130" s="16" t="s">
        <v>139</v>
      </c>
      <c r="D130" s="14">
        <f>0</f>
        <v>0</v>
      </c>
      <c r="E130" s="12" t="s">
        <v>140</v>
      </c>
      <c r="F130" s="15"/>
      <c r="G130" s="15"/>
      <c r="H130" s="15"/>
      <c r="I130" s="15"/>
      <c r="J130" s="15"/>
      <c r="K130" s="15"/>
      <c r="L130" s="14">
        <f>0</f>
        <v>0</v>
      </c>
      <c r="M130" s="14">
        <f>0</f>
        <v>0</v>
      </c>
      <c r="N130" s="14"/>
      <c r="O130" s="14"/>
      <c r="P130" s="14"/>
      <c r="R130" s="45"/>
      <c r="S130" s="45"/>
      <c r="T130" s="45"/>
    </row>
    <row r="131" spans="2:20" s="13" customFormat="1" ht="115.5" hidden="1">
      <c r="B131" s="12" t="s">
        <v>141</v>
      </c>
      <c r="C131" s="16" t="s">
        <v>142</v>
      </c>
      <c r="D131" s="14"/>
      <c r="E131" s="12"/>
      <c r="F131" s="15"/>
      <c r="G131" s="15"/>
      <c r="H131" s="15"/>
      <c r="I131" s="15"/>
      <c r="J131" s="15"/>
      <c r="K131" s="15"/>
      <c r="L131" s="14"/>
      <c r="M131" s="14"/>
      <c r="N131" s="14"/>
      <c r="O131" s="14"/>
      <c r="P131" s="14"/>
      <c r="R131" s="45"/>
      <c r="S131" s="45"/>
      <c r="T131" s="45"/>
    </row>
    <row r="132" spans="2:20" s="13" customFormat="1" ht="132" hidden="1">
      <c r="B132" s="12" t="s">
        <v>143</v>
      </c>
      <c r="C132" s="16" t="s">
        <v>144</v>
      </c>
      <c r="D132" s="25">
        <f>0</f>
        <v>0</v>
      </c>
      <c r="E132" s="12" t="s">
        <v>145</v>
      </c>
      <c r="F132" s="15"/>
      <c r="G132" s="15"/>
      <c r="H132" s="15"/>
      <c r="I132" s="15"/>
      <c r="J132" s="15"/>
      <c r="K132" s="15"/>
      <c r="L132" s="25">
        <f>0</f>
        <v>0</v>
      </c>
      <c r="M132" s="25">
        <f>0</f>
        <v>0</v>
      </c>
      <c r="N132" s="25"/>
      <c r="O132" s="25"/>
      <c r="P132" s="25"/>
      <c r="R132" s="45"/>
      <c r="S132" s="45"/>
      <c r="T132" s="45"/>
    </row>
    <row r="133" spans="2:20" s="13" customFormat="1" ht="99" hidden="1">
      <c r="B133" s="12" t="s">
        <v>146</v>
      </c>
      <c r="C133" s="16" t="s">
        <v>147</v>
      </c>
      <c r="D133" s="14"/>
      <c r="E133" s="12" t="s">
        <v>5</v>
      </c>
      <c r="F133" s="15"/>
      <c r="G133" s="15"/>
      <c r="H133" s="15"/>
      <c r="I133" s="15"/>
      <c r="J133" s="15"/>
      <c r="K133" s="15"/>
      <c r="L133" s="14"/>
      <c r="M133" s="14"/>
      <c r="N133" s="14"/>
      <c r="O133" s="14"/>
      <c r="P133" s="14"/>
      <c r="R133" s="45"/>
      <c r="S133" s="45"/>
      <c r="T133" s="45"/>
    </row>
    <row r="134" spans="2:20" s="13" customFormat="1" ht="132" hidden="1">
      <c r="B134" s="26" t="s">
        <v>148</v>
      </c>
      <c r="C134" s="27" t="s">
        <v>149</v>
      </c>
      <c r="D134" s="14">
        <f>0</f>
        <v>0</v>
      </c>
      <c r="E134" s="12" t="s">
        <v>150</v>
      </c>
      <c r="F134" s="15"/>
      <c r="G134" s="15"/>
      <c r="H134" s="15"/>
      <c r="I134" s="15"/>
      <c r="J134" s="15"/>
      <c r="K134" s="15"/>
      <c r="L134" s="14">
        <f>0</f>
        <v>0</v>
      </c>
      <c r="M134" s="14">
        <f>0</f>
        <v>0</v>
      </c>
      <c r="N134" s="14"/>
      <c r="O134" s="14"/>
      <c r="P134" s="14"/>
      <c r="R134" s="45"/>
      <c r="S134" s="45"/>
      <c r="T134" s="45"/>
    </row>
    <row r="135" spans="2:20" s="13" customFormat="1" ht="115.5" hidden="1">
      <c r="B135" s="12" t="s">
        <v>151</v>
      </c>
      <c r="C135" s="16" t="s">
        <v>152</v>
      </c>
      <c r="D135" s="14">
        <f>0</f>
        <v>0</v>
      </c>
      <c r="E135" s="12" t="s">
        <v>153</v>
      </c>
      <c r="F135" s="15"/>
      <c r="G135" s="15"/>
      <c r="H135" s="15"/>
      <c r="I135" s="15"/>
      <c r="J135" s="15"/>
      <c r="K135" s="15"/>
      <c r="L135" s="14">
        <f>0</f>
        <v>0</v>
      </c>
      <c r="M135" s="14">
        <f>0</f>
        <v>0</v>
      </c>
      <c r="N135" s="14"/>
      <c r="O135" s="14"/>
      <c r="P135" s="14"/>
      <c r="R135" s="45"/>
      <c r="S135" s="45"/>
      <c r="T135" s="45"/>
    </row>
    <row r="136" spans="2:20" s="13" customFormat="1" ht="82.5" hidden="1">
      <c r="B136" s="12" t="s">
        <v>154</v>
      </c>
      <c r="C136" s="16" t="s">
        <v>155</v>
      </c>
      <c r="D136" s="14"/>
      <c r="E136" s="12" t="s">
        <v>5</v>
      </c>
      <c r="F136" s="15"/>
      <c r="G136" s="15"/>
      <c r="H136" s="15"/>
      <c r="I136" s="15"/>
      <c r="J136" s="15"/>
      <c r="K136" s="15"/>
      <c r="L136" s="14"/>
      <c r="M136" s="14"/>
      <c r="N136" s="14"/>
      <c r="O136" s="14"/>
      <c r="P136" s="14"/>
      <c r="R136" s="45"/>
      <c r="S136" s="45"/>
      <c r="T136" s="45"/>
    </row>
    <row r="137" spans="2:20" s="13" customFormat="1" ht="66" hidden="1">
      <c r="B137" s="12" t="s">
        <v>303</v>
      </c>
      <c r="C137" s="16" t="s">
        <v>156</v>
      </c>
      <c r="D137" s="14"/>
      <c r="E137" s="12"/>
      <c r="F137" s="15"/>
      <c r="G137" s="15"/>
      <c r="H137" s="15"/>
      <c r="I137" s="15"/>
      <c r="J137" s="15"/>
      <c r="K137" s="15"/>
      <c r="L137" s="54">
        <f>0</f>
        <v>0</v>
      </c>
      <c r="M137" s="54">
        <f>0</f>
        <v>0</v>
      </c>
      <c r="N137" s="14"/>
      <c r="O137" s="14"/>
      <c r="P137" s="14"/>
      <c r="R137" s="45"/>
      <c r="S137" s="45"/>
      <c r="T137" s="45"/>
    </row>
    <row r="138" spans="2:20" s="13" customFormat="1" ht="99" hidden="1">
      <c r="B138" s="12" t="s">
        <v>157</v>
      </c>
      <c r="C138" s="16" t="s">
        <v>158</v>
      </c>
      <c r="D138" s="14">
        <f>19.7-19.7</f>
        <v>0</v>
      </c>
      <c r="E138" s="12" t="s">
        <v>5</v>
      </c>
      <c r="F138" s="15"/>
      <c r="G138" s="15"/>
      <c r="H138" s="15"/>
      <c r="I138" s="15"/>
      <c r="J138" s="15"/>
      <c r="K138" s="15"/>
      <c r="L138" s="14">
        <f t="shared" ref="L138:M138" si="19">19.7-19.7</f>
        <v>0</v>
      </c>
      <c r="M138" s="14">
        <f t="shared" si="19"/>
        <v>0</v>
      </c>
      <c r="N138" s="14"/>
      <c r="O138" s="14"/>
      <c r="P138" s="14"/>
      <c r="R138" s="45"/>
      <c r="S138" s="45"/>
      <c r="T138" s="45"/>
    </row>
    <row r="139" spans="2:20" s="13" customFormat="1" ht="66" hidden="1">
      <c r="B139" s="12" t="s">
        <v>239</v>
      </c>
      <c r="C139" s="16" t="s">
        <v>241</v>
      </c>
      <c r="D139" s="14"/>
      <c r="E139" s="12"/>
      <c r="F139" s="15"/>
      <c r="G139" s="15"/>
      <c r="H139" s="15"/>
      <c r="I139" s="15"/>
      <c r="J139" s="15"/>
      <c r="K139" s="15"/>
      <c r="L139" s="14"/>
      <c r="M139" s="14"/>
      <c r="N139" s="14"/>
      <c r="O139" s="14"/>
      <c r="P139" s="14"/>
      <c r="Q139" s="13" t="s">
        <v>238</v>
      </c>
      <c r="R139" s="45"/>
      <c r="S139" s="45"/>
      <c r="T139" s="45"/>
    </row>
    <row r="140" spans="2:20" s="13" customFormat="1" ht="82.5" hidden="1">
      <c r="B140" s="12" t="s">
        <v>240</v>
      </c>
      <c r="C140" s="16" t="s">
        <v>189</v>
      </c>
      <c r="D140" s="14"/>
      <c r="E140" s="12"/>
      <c r="F140" s="15"/>
      <c r="G140" s="15"/>
      <c r="H140" s="15"/>
      <c r="I140" s="15"/>
      <c r="J140" s="15"/>
      <c r="K140" s="15"/>
      <c r="L140" s="14"/>
      <c r="M140" s="14"/>
      <c r="N140" s="14"/>
      <c r="O140" s="14"/>
      <c r="P140" s="14"/>
      <c r="R140" s="45"/>
      <c r="S140" s="45"/>
      <c r="T140" s="45"/>
    </row>
    <row r="141" spans="2:20" s="13" customFormat="1" ht="115.5">
      <c r="B141" s="12" t="s">
        <v>236</v>
      </c>
      <c r="C141" s="16" t="s">
        <v>242</v>
      </c>
      <c r="D141" s="14">
        <f>376.5</f>
        <v>376.5</v>
      </c>
      <c r="E141" s="12"/>
      <c r="F141" s="15"/>
      <c r="G141" s="15"/>
      <c r="H141" s="15"/>
      <c r="I141" s="15"/>
      <c r="J141" s="15"/>
      <c r="K141" s="15"/>
      <c r="L141" s="14">
        <f t="shared" ref="L141:M141" si="20">376.5</f>
        <v>376.5</v>
      </c>
      <c r="M141" s="14">
        <f t="shared" si="20"/>
        <v>376.5</v>
      </c>
      <c r="N141" s="14">
        <v>760.1</v>
      </c>
      <c r="O141" s="14">
        <v>375.1</v>
      </c>
      <c r="P141" s="14">
        <v>375.1</v>
      </c>
      <c r="R141" s="45"/>
      <c r="S141" s="45"/>
      <c r="T141" s="45"/>
    </row>
    <row r="142" spans="2:20" s="13" customFormat="1" ht="84.75" hidden="1" customHeight="1">
      <c r="B142" s="12" t="s">
        <v>276</v>
      </c>
      <c r="C142" s="16" t="s">
        <v>277</v>
      </c>
      <c r="D142" s="14"/>
      <c r="E142" s="12"/>
      <c r="F142" s="15"/>
      <c r="G142" s="15"/>
      <c r="H142" s="15"/>
      <c r="I142" s="15"/>
      <c r="J142" s="15"/>
      <c r="K142" s="15"/>
      <c r="L142" s="14"/>
      <c r="M142" s="14"/>
      <c r="N142" s="14"/>
      <c r="O142" s="14"/>
      <c r="P142" s="14"/>
      <c r="R142" s="45"/>
      <c r="S142" s="45"/>
      <c r="T142" s="45"/>
    </row>
    <row r="143" spans="2:20" s="13" customFormat="1" ht="115.5" hidden="1">
      <c r="B143" s="12" t="s">
        <v>244</v>
      </c>
      <c r="C143" s="16" t="s">
        <v>243</v>
      </c>
      <c r="D143" s="14"/>
      <c r="E143" s="12"/>
      <c r="F143" s="15"/>
      <c r="G143" s="15"/>
      <c r="H143" s="15"/>
      <c r="I143" s="15"/>
      <c r="J143" s="15"/>
      <c r="K143" s="15"/>
      <c r="L143" s="14"/>
      <c r="M143" s="14"/>
      <c r="N143" s="14"/>
      <c r="O143" s="14"/>
      <c r="P143" s="14"/>
      <c r="R143" s="45"/>
      <c r="S143" s="45"/>
      <c r="T143" s="45"/>
    </row>
    <row r="144" spans="2:20" s="13" customFormat="1" ht="82.5" hidden="1">
      <c r="B144" s="12" t="s">
        <v>299</v>
      </c>
      <c r="C144" s="16" t="s">
        <v>300</v>
      </c>
      <c r="D144" s="14"/>
      <c r="E144" s="12"/>
      <c r="F144" s="15"/>
      <c r="G144" s="15"/>
      <c r="H144" s="15"/>
      <c r="I144" s="15"/>
      <c r="J144" s="15"/>
      <c r="K144" s="15"/>
      <c r="L144" s="14"/>
      <c r="M144" s="14"/>
      <c r="N144" s="14"/>
      <c r="O144" s="14"/>
      <c r="P144" s="14"/>
      <c r="R144" s="45"/>
      <c r="S144" s="45"/>
      <c r="T144" s="45"/>
    </row>
    <row r="145" spans="2:20" s="13" customFormat="1" ht="99" hidden="1">
      <c r="B145" s="12" t="s">
        <v>304</v>
      </c>
      <c r="C145" s="16" t="s">
        <v>305</v>
      </c>
      <c r="D145" s="14"/>
      <c r="E145" s="12"/>
      <c r="F145" s="15"/>
      <c r="G145" s="15"/>
      <c r="H145" s="15"/>
      <c r="I145" s="15"/>
      <c r="J145" s="15"/>
      <c r="K145" s="15"/>
      <c r="L145" s="14"/>
      <c r="M145" s="14"/>
      <c r="N145" s="14"/>
      <c r="O145" s="14"/>
      <c r="P145" s="14"/>
      <c r="R145" s="45"/>
      <c r="S145" s="45"/>
      <c r="T145" s="45"/>
    </row>
    <row r="146" spans="2:20" s="61" customFormat="1" ht="82.5">
      <c r="B146" s="12" t="s">
        <v>323</v>
      </c>
      <c r="C146" s="16" t="s">
        <v>322</v>
      </c>
      <c r="D146" s="14">
        <f>(1015+2930.2+1033)</f>
        <v>4978.2</v>
      </c>
      <c r="E146" s="59"/>
      <c r="F146" s="64"/>
      <c r="G146" s="64"/>
      <c r="H146" s="64"/>
      <c r="I146" s="64"/>
      <c r="J146" s="64"/>
      <c r="K146" s="64"/>
      <c r="L146" s="63"/>
      <c r="M146" s="63"/>
      <c r="N146" s="14">
        <f>1400+437.6+1325.3</f>
        <v>3162.8999999999996</v>
      </c>
      <c r="O146" s="63"/>
      <c r="P146" s="63"/>
      <c r="R146" s="62"/>
      <c r="S146" s="62"/>
      <c r="T146" s="62"/>
    </row>
    <row r="147" spans="2:20" s="13" customFormat="1" ht="82.5" hidden="1">
      <c r="B147" s="12" t="s">
        <v>306</v>
      </c>
      <c r="C147" s="16" t="s">
        <v>307</v>
      </c>
      <c r="D147" s="14"/>
      <c r="E147" s="12"/>
      <c r="F147" s="15"/>
      <c r="G147" s="15"/>
      <c r="H147" s="15"/>
      <c r="I147" s="15"/>
      <c r="J147" s="15"/>
      <c r="K147" s="15"/>
      <c r="L147" s="14"/>
      <c r="M147" s="14"/>
      <c r="N147" s="14"/>
      <c r="O147" s="14"/>
      <c r="P147" s="14"/>
      <c r="R147" s="45"/>
      <c r="S147" s="45"/>
      <c r="T147" s="45"/>
    </row>
    <row r="148" spans="2:20" s="13" customFormat="1" ht="99" hidden="1">
      <c r="B148" s="12" t="s">
        <v>308</v>
      </c>
      <c r="C148" s="16" t="s">
        <v>309</v>
      </c>
      <c r="D148" s="14"/>
      <c r="E148" s="12"/>
      <c r="F148" s="15"/>
      <c r="G148" s="15"/>
      <c r="H148" s="15"/>
      <c r="I148" s="15"/>
      <c r="J148" s="15"/>
      <c r="K148" s="15"/>
      <c r="L148" s="14"/>
      <c r="M148" s="14"/>
      <c r="N148" s="14"/>
      <c r="O148" s="14"/>
      <c r="P148" s="14"/>
      <c r="R148" s="45"/>
      <c r="S148" s="45"/>
      <c r="T148" s="45"/>
    </row>
    <row r="149" spans="2:20" s="13" customFormat="1" ht="99" hidden="1">
      <c r="B149" s="12" t="s">
        <v>326</v>
      </c>
      <c r="C149" s="16" t="s">
        <v>325</v>
      </c>
      <c r="D149" s="14"/>
      <c r="E149" s="12"/>
      <c r="F149" s="15"/>
      <c r="G149" s="15"/>
      <c r="H149" s="15"/>
      <c r="I149" s="15"/>
      <c r="J149" s="15"/>
      <c r="K149" s="15"/>
      <c r="L149" s="14"/>
      <c r="M149" s="14"/>
      <c r="N149" s="14">
        <v>1500</v>
      </c>
      <c r="O149" s="14"/>
      <c r="P149" s="14"/>
      <c r="R149" s="45"/>
      <c r="S149" s="45"/>
      <c r="T149" s="45"/>
    </row>
    <row r="150" spans="2:20" s="13" customFormat="1" ht="99" hidden="1">
      <c r="B150" s="12" t="s">
        <v>329</v>
      </c>
      <c r="C150" s="16" t="s">
        <v>330</v>
      </c>
      <c r="D150" s="14"/>
      <c r="E150" s="71"/>
      <c r="F150" s="73"/>
      <c r="G150" s="73"/>
      <c r="H150" s="73"/>
      <c r="I150" s="73"/>
      <c r="J150" s="73"/>
      <c r="K150" s="73"/>
      <c r="L150" s="72"/>
      <c r="M150" s="72"/>
      <c r="N150" s="14"/>
      <c r="O150" s="14"/>
      <c r="P150" s="14"/>
      <c r="R150" s="45"/>
      <c r="S150" s="45"/>
      <c r="T150" s="45"/>
    </row>
    <row r="151" spans="2:20" s="13" customFormat="1" hidden="1">
      <c r="B151" s="12" t="s">
        <v>159</v>
      </c>
      <c r="C151" s="16" t="s">
        <v>160</v>
      </c>
      <c r="D151" s="14">
        <f>D152</f>
        <v>0</v>
      </c>
      <c r="E151" s="12"/>
      <c r="F151" s="15"/>
      <c r="G151" s="15"/>
      <c r="H151" s="15"/>
      <c r="I151" s="15"/>
      <c r="J151" s="15"/>
      <c r="K151" s="15"/>
      <c r="L151" s="14">
        <f t="shared" ref="L151:M153" si="21">L152</f>
        <v>0</v>
      </c>
      <c r="M151" s="14">
        <f t="shared" si="21"/>
        <v>0</v>
      </c>
      <c r="N151" s="14"/>
      <c r="O151" s="14"/>
      <c r="P151" s="14"/>
      <c r="R151" s="45"/>
      <c r="S151" s="45"/>
      <c r="T151" s="45"/>
    </row>
    <row r="152" spans="2:20" s="13" customFormat="1" hidden="1">
      <c r="B152" s="12" t="s">
        <v>161</v>
      </c>
      <c r="C152" s="16" t="s">
        <v>162</v>
      </c>
      <c r="D152" s="14">
        <f>D153</f>
        <v>0</v>
      </c>
      <c r="E152" s="12"/>
      <c r="F152" s="15"/>
      <c r="G152" s="15"/>
      <c r="H152" s="15"/>
      <c r="I152" s="15"/>
      <c r="J152" s="15"/>
      <c r="K152" s="15"/>
      <c r="L152" s="14">
        <f t="shared" si="21"/>
        <v>0</v>
      </c>
      <c r="M152" s="14">
        <f t="shared" si="21"/>
        <v>0</v>
      </c>
      <c r="N152" s="14"/>
      <c r="O152" s="14"/>
      <c r="P152" s="14"/>
      <c r="R152" s="45"/>
      <c r="S152" s="45"/>
      <c r="T152" s="45"/>
    </row>
    <row r="153" spans="2:20" s="13" customFormat="1" ht="33" hidden="1">
      <c r="B153" s="12" t="s">
        <v>163</v>
      </c>
      <c r="C153" s="16" t="s">
        <v>164</v>
      </c>
      <c r="D153" s="14">
        <f>D154</f>
        <v>0</v>
      </c>
      <c r="E153" s="12"/>
      <c r="F153" s="15"/>
      <c r="G153" s="15"/>
      <c r="H153" s="15"/>
      <c r="I153" s="15"/>
      <c r="J153" s="15"/>
      <c r="K153" s="15"/>
      <c r="L153" s="14">
        <f t="shared" si="21"/>
        <v>0</v>
      </c>
      <c r="M153" s="14">
        <f t="shared" si="21"/>
        <v>0</v>
      </c>
      <c r="N153" s="14"/>
      <c r="O153" s="14"/>
      <c r="P153" s="14"/>
      <c r="R153" s="45"/>
      <c r="S153" s="45"/>
      <c r="T153" s="45"/>
    </row>
    <row r="154" spans="2:20" s="13" customFormat="1" hidden="1">
      <c r="B154" s="12" t="s">
        <v>165</v>
      </c>
      <c r="C154" s="16" t="s">
        <v>166</v>
      </c>
      <c r="D154" s="14"/>
      <c r="E154" s="12"/>
      <c r="F154" s="15"/>
      <c r="G154" s="15"/>
      <c r="H154" s="15"/>
      <c r="I154" s="15"/>
      <c r="J154" s="15"/>
      <c r="K154" s="15"/>
      <c r="L154" s="14"/>
      <c r="M154" s="14"/>
      <c r="N154" s="14"/>
      <c r="O154" s="14"/>
      <c r="P154" s="14"/>
      <c r="R154" s="45"/>
      <c r="S154" s="45"/>
      <c r="T154" s="45"/>
    </row>
    <row r="155" spans="2:20" s="13" customFormat="1" ht="82.5" hidden="1">
      <c r="B155" s="12" t="s">
        <v>167</v>
      </c>
      <c r="C155" s="16" t="s">
        <v>168</v>
      </c>
      <c r="D155" s="14">
        <f>D156</f>
        <v>0</v>
      </c>
      <c r="E155" s="12"/>
      <c r="F155" s="15"/>
      <c r="G155" s="15"/>
      <c r="H155" s="15"/>
      <c r="I155" s="15"/>
      <c r="J155" s="15"/>
      <c r="K155" s="15"/>
      <c r="L155" s="14">
        <f t="shared" ref="L155:M155" si="22">L156</f>
        <v>0</v>
      </c>
      <c r="M155" s="14">
        <f t="shared" si="22"/>
        <v>0</v>
      </c>
      <c r="N155" s="14"/>
      <c r="O155" s="14"/>
      <c r="P155" s="14"/>
      <c r="R155" s="45"/>
      <c r="S155" s="45"/>
      <c r="T155" s="45"/>
    </row>
    <row r="156" spans="2:20" s="13" customFormat="1" ht="115.5" hidden="1">
      <c r="B156" s="12" t="s">
        <v>169</v>
      </c>
      <c r="C156" s="16" t="s">
        <v>170</v>
      </c>
      <c r="D156" s="14">
        <f>D157+D158</f>
        <v>0</v>
      </c>
      <c r="E156" s="12"/>
      <c r="F156" s="15"/>
      <c r="G156" s="15"/>
      <c r="H156" s="15"/>
      <c r="I156" s="15"/>
      <c r="J156" s="15"/>
      <c r="K156" s="15"/>
      <c r="L156" s="14">
        <f t="shared" ref="L156:M156" si="23">L157+L158</f>
        <v>0</v>
      </c>
      <c r="M156" s="14">
        <f t="shared" si="23"/>
        <v>0</v>
      </c>
      <c r="N156" s="14"/>
      <c r="O156" s="14"/>
      <c r="P156" s="14"/>
      <c r="R156" s="45"/>
      <c r="S156" s="45"/>
      <c r="T156" s="45"/>
    </row>
    <row r="157" spans="2:20" s="13" customFormat="1" ht="99" hidden="1">
      <c r="B157" s="12" t="s">
        <v>171</v>
      </c>
      <c r="C157" s="16" t="s">
        <v>172</v>
      </c>
      <c r="D157" s="14">
        <f>0</f>
        <v>0</v>
      </c>
      <c r="E157" s="12"/>
      <c r="F157" s="15"/>
      <c r="G157" s="15"/>
      <c r="H157" s="15"/>
      <c r="I157" s="15"/>
      <c r="J157" s="15"/>
      <c r="K157" s="15"/>
      <c r="L157" s="14">
        <f>0</f>
        <v>0</v>
      </c>
      <c r="M157" s="14">
        <f>0</f>
        <v>0</v>
      </c>
      <c r="N157" s="14"/>
      <c r="O157" s="14"/>
      <c r="P157" s="14"/>
      <c r="R157" s="45"/>
      <c r="S157" s="45"/>
      <c r="T157" s="45"/>
    </row>
    <row r="158" spans="2:20" s="13" customFormat="1" ht="66" hidden="1">
      <c r="B158" s="12" t="s">
        <v>173</v>
      </c>
      <c r="C158" s="16" t="s">
        <v>174</v>
      </c>
      <c r="D158" s="14">
        <f>0</f>
        <v>0</v>
      </c>
      <c r="E158" s="12"/>
      <c r="F158" s="15"/>
      <c r="G158" s="15"/>
      <c r="H158" s="15"/>
      <c r="I158" s="15"/>
      <c r="J158" s="15"/>
      <c r="K158" s="15"/>
      <c r="L158" s="14">
        <f>0</f>
        <v>0</v>
      </c>
      <c r="M158" s="14">
        <f>0</f>
        <v>0</v>
      </c>
      <c r="N158" s="14"/>
      <c r="O158" s="14"/>
      <c r="P158" s="14"/>
      <c r="R158" s="45"/>
      <c r="S158" s="45"/>
      <c r="T158" s="45"/>
    </row>
    <row r="159" spans="2:20" s="61" customFormat="1" ht="50.25" hidden="1" customHeight="1">
      <c r="B159" s="12" t="s">
        <v>328</v>
      </c>
      <c r="C159" s="16" t="s">
        <v>175</v>
      </c>
      <c r="D159" s="14">
        <f>D160+D162+D163</f>
        <v>0</v>
      </c>
      <c r="E159" s="59"/>
      <c r="F159" s="64"/>
      <c r="G159" s="64"/>
      <c r="H159" s="64"/>
      <c r="I159" s="64"/>
      <c r="J159" s="64"/>
      <c r="K159" s="64"/>
      <c r="L159" s="54">
        <f t="shared" ref="L159:M159" si="24">L160+L162+L163</f>
        <v>0</v>
      </c>
      <c r="M159" s="54">
        <f t="shared" si="24"/>
        <v>0</v>
      </c>
      <c r="N159" s="63"/>
      <c r="O159" s="63"/>
      <c r="P159" s="63"/>
      <c r="R159" s="62"/>
      <c r="S159" s="62"/>
      <c r="T159" s="62"/>
    </row>
    <row r="160" spans="2:20" s="13" customFormat="1" ht="82.5" hidden="1">
      <c r="B160" s="12" t="s">
        <v>176</v>
      </c>
      <c r="C160" s="16" t="s">
        <v>177</v>
      </c>
      <c r="D160" s="14">
        <f>0</f>
        <v>0</v>
      </c>
      <c r="E160" s="12"/>
      <c r="F160" s="15"/>
      <c r="G160" s="15"/>
      <c r="H160" s="15"/>
      <c r="I160" s="15"/>
      <c r="J160" s="15"/>
      <c r="K160" s="15"/>
      <c r="L160" s="14">
        <f>0</f>
        <v>0</v>
      </c>
      <c r="M160" s="14">
        <f>0</f>
        <v>0</v>
      </c>
      <c r="N160" s="14"/>
      <c r="O160" s="14"/>
      <c r="P160" s="14"/>
      <c r="R160" s="45"/>
      <c r="S160" s="45"/>
      <c r="T160" s="45"/>
    </row>
    <row r="161" spans="2:20" s="13" customFormat="1" ht="148.5" hidden="1">
      <c r="B161" s="12" t="s">
        <v>176</v>
      </c>
      <c r="C161" s="16" t="s">
        <v>178</v>
      </c>
      <c r="D161" s="14"/>
      <c r="E161" s="12"/>
      <c r="F161" s="15"/>
      <c r="G161" s="15"/>
      <c r="H161" s="15"/>
      <c r="I161" s="15"/>
      <c r="J161" s="15"/>
      <c r="K161" s="15"/>
      <c r="L161" s="14"/>
      <c r="M161" s="14"/>
      <c r="N161" s="14"/>
      <c r="O161" s="14"/>
      <c r="P161" s="14"/>
      <c r="R161" s="45"/>
      <c r="S161" s="45"/>
      <c r="T161" s="45"/>
    </row>
    <row r="162" spans="2:20" s="13" customFormat="1" ht="99" hidden="1">
      <c r="B162" s="24" t="s">
        <v>179</v>
      </c>
      <c r="C162" s="16" t="s">
        <v>180</v>
      </c>
      <c r="D162" s="14"/>
      <c r="E162" s="12"/>
      <c r="F162" s="15"/>
      <c r="G162" s="15"/>
      <c r="H162" s="15"/>
      <c r="I162" s="15"/>
      <c r="J162" s="15"/>
      <c r="K162" s="15"/>
      <c r="L162" s="14"/>
      <c r="M162" s="14"/>
      <c r="N162" s="14"/>
      <c r="O162" s="14"/>
      <c r="P162" s="14"/>
      <c r="R162" s="45"/>
      <c r="S162" s="45"/>
      <c r="T162" s="45"/>
    </row>
    <row r="163" spans="2:20" s="61" customFormat="1" ht="82.5" hidden="1">
      <c r="B163" s="24" t="s">
        <v>327</v>
      </c>
      <c r="C163" s="12" t="s">
        <v>181</v>
      </c>
      <c r="D163" s="14"/>
      <c r="E163" s="59"/>
      <c r="F163" s="64"/>
      <c r="G163" s="64"/>
      <c r="H163" s="64"/>
      <c r="I163" s="64"/>
      <c r="J163" s="64"/>
      <c r="K163" s="64"/>
      <c r="L163" s="63"/>
      <c r="M163" s="63"/>
      <c r="N163" s="63"/>
      <c r="O163" s="63"/>
      <c r="P163" s="63"/>
      <c r="R163" s="62"/>
      <c r="S163" s="62"/>
      <c r="T163" s="62"/>
    </row>
    <row r="164" spans="2:20" s="11" customFormat="1">
      <c r="B164" s="10" t="s">
        <v>278</v>
      </c>
      <c r="C164" s="10"/>
      <c r="D164" s="74">
        <f>D8</f>
        <v>688424.29999999993</v>
      </c>
      <c r="E164" s="10"/>
      <c r="F164" s="75"/>
      <c r="G164" s="75"/>
      <c r="H164" s="75"/>
      <c r="I164" s="75"/>
      <c r="J164" s="75"/>
      <c r="K164" s="75"/>
      <c r="L164" s="74">
        <f t="shared" ref="L164:M164" si="25">L8</f>
        <v>600465.6</v>
      </c>
      <c r="M164" s="74">
        <f t="shared" si="25"/>
        <v>598028</v>
      </c>
      <c r="N164" s="67"/>
      <c r="O164" s="67"/>
      <c r="P164" s="67"/>
      <c r="R164" s="44"/>
      <c r="S164" s="44"/>
      <c r="T164" s="44"/>
    </row>
    <row r="165" spans="2:20" s="31" customFormat="1">
      <c r="B165" s="28"/>
      <c r="C165" s="28"/>
      <c r="D165" s="29"/>
      <c r="E165" s="30"/>
      <c r="R165" s="32"/>
      <c r="S165" s="32"/>
      <c r="T165" s="32"/>
    </row>
    <row r="166" spans="2:20" s="31" customFormat="1">
      <c r="B166" s="28"/>
      <c r="C166" s="28"/>
      <c r="D166" s="29"/>
      <c r="E166" s="30"/>
      <c r="R166" s="32"/>
      <c r="S166" s="32"/>
      <c r="T166" s="32"/>
    </row>
    <row r="167" spans="2:20" s="31" customFormat="1">
      <c r="B167" s="28"/>
      <c r="C167" s="28"/>
      <c r="D167" s="29"/>
      <c r="E167" s="30"/>
      <c r="R167" s="32"/>
      <c r="S167" s="32"/>
      <c r="T167" s="32"/>
    </row>
    <row r="168" spans="2:20" s="31" customFormat="1">
      <c r="B168" s="28"/>
      <c r="C168" s="28"/>
      <c r="D168" s="29"/>
      <c r="E168" s="30"/>
      <c r="R168" s="32"/>
      <c r="S168" s="32"/>
      <c r="T168" s="32"/>
    </row>
    <row r="169" spans="2:20" s="31" customFormat="1">
      <c r="B169" s="28"/>
      <c r="C169" s="28"/>
      <c r="D169" s="29"/>
      <c r="E169" s="30"/>
      <c r="R169" s="32"/>
      <c r="S169" s="32"/>
      <c r="T169" s="32"/>
    </row>
    <row r="170" spans="2:20" s="31" customFormat="1">
      <c r="B170" s="28"/>
      <c r="C170" s="28"/>
      <c r="D170" s="29"/>
      <c r="E170" s="30"/>
      <c r="R170" s="32"/>
      <c r="S170" s="32"/>
      <c r="T170" s="32"/>
    </row>
    <row r="171" spans="2:20" s="31" customFormat="1">
      <c r="B171" s="28"/>
      <c r="C171" s="28"/>
      <c r="D171" s="29"/>
      <c r="E171" s="30"/>
      <c r="R171" s="32"/>
      <c r="S171" s="32"/>
      <c r="T171" s="32"/>
    </row>
    <row r="172" spans="2:20" s="31" customFormat="1">
      <c r="B172" s="28"/>
      <c r="C172" s="28"/>
      <c r="D172" s="29"/>
      <c r="E172" s="30"/>
      <c r="R172" s="32"/>
      <c r="S172" s="32"/>
      <c r="T172" s="32"/>
    </row>
    <row r="173" spans="2:20" s="31" customFormat="1">
      <c r="B173" s="28"/>
      <c r="C173" s="28"/>
      <c r="D173" s="29"/>
      <c r="E173" s="30"/>
      <c r="R173" s="32"/>
      <c r="S173" s="32"/>
      <c r="T173" s="32"/>
    </row>
    <row r="174" spans="2:20" s="31" customFormat="1">
      <c r="B174" s="28"/>
      <c r="C174" s="28"/>
      <c r="D174" s="29"/>
      <c r="E174" s="30"/>
      <c r="R174" s="32"/>
      <c r="S174" s="32"/>
      <c r="T174" s="32"/>
    </row>
    <row r="175" spans="2:20" s="31" customFormat="1">
      <c r="B175" s="28"/>
      <c r="C175" s="28"/>
      <c r="D175" s="29"/>
      <c r="E175" s="30"/>
      <c r="R175" s="32"/>
      <c r="S175" s="32"/>
      <c r="T175" s="32"/>
    </row>
    <row r="176" spans="2:20" s="31" customFormat="1">
      <c r="B176" s="28"/>
      <c r="C176" s="28"/>
      <c r="D176" s="29"/>
      <c r="E176" s="30"/>
      <c r="R176" s="32"/>
      <c r="S176" s="32"/>
      <c r="T176" s="32"/>
    </row>
    <row r="177" spans="2:20" s="31" customFormat="1">
      <c r="B177" s="28"/>
      <c r="C177" s="28"/>
      <c r="D177" s="29"/>
      <c r="E177" s="30"/>
      <c r="R177" s="32"/>
      <c r="S177" s="32"/>
      <c r="T177" s="32"/>
    </row>
    <row r="178" spans="2:20" s="31" customFormat="1">
      <c r="B178" s="28"/>
      <c r="C178" s="28"/>
      <c r="D178" s="29"/>
      <c r="E178" s="30"/>
      <c r="R178" s="32"/>
      <c r="S178" s="32"/>
      <c r="T178" s="32"/>
    </row>
    <row r="179" spans="2:20" s="31" customFormat="1">
      <c r="B179" s="28"/>
      <c r="C179" s="28"/>
      <c r="D179" s="29"/>
      <c r="E179" s="30"/>
      <c r="R179" s="32"/>
      <c r="S179" s="32"/>
      <c r="T179" s="32"/>
    </row>
    <row r="180" spans="2:20" s="31" customFormat="1">
      <c r="B180" s="28"/>
      <c r="C180" s="28"/>
      <c r="D180" s="29"/>
      <c r="E180" s="30"/>
      <c r="R180" s="32"/>
      <c r="S180" s="32"/>
      <c r="T180" s="32"/>
    </row>
    <row r="181" spans="2:20" s="31" customFormat="1">
      <c r="B181" s="28"/>
      <c r="C181" s="28"/>
      <c r="D181" s="29"/>
      <c r="E181" s="30"/>
      <c r="R181" s="32"/>
      <c r="S181" s="32"/>
      <c r="T181" s="32"/>
    </row>
    <row r="182" spans="2:20" s="31" customFormat="1">
      <c r="B182" s="28"/>
      <c r="C182" s="28"/>
      <c r="D182" s="29"/>
      <c r="E182" s="30"/>
      <c r="R182" s="32"/>
      <c r="S182" s="32"/>
      <c r="T182" s="32"/>
    </row>
    <row r="183" spans="2:20" s="31" customFormat="1">
      <c r="B183" s="28"/>
      <c r="C183" s="28"/>
      <c r="D183" s="29"/>
      <c r="E183" s="30"/>
      <c r="R183" s="32"/>
      <c r="S183" s="32"/>
      <c r="T183" s="32"/>
    </row>
    <row r="184" spans="2:20" s="31" customFormat="1">
      <c r="B184" s="28"/>
      <c r="C184" s="28"/>
      <c r="D184" s="29"/>
      <c r="E184" s="30"/>
      <c r="R184" s="32"/>
      <c r="S184" s="32"/>
      <c r="T184" s="32"/>
    </row>
    <row r="185" spans="2:20" s="31" customFormat="1">
      <c r="B185" s="28"/>
      <c r="C185" s="28"/>
      <c r="D185" s="29"/>
      <c r="E185" s="30"/>
      <c r="R185" s="32"/>
      <c r="S185" s="32"/>
      <c r="T185" s="32"/>
    </row>
    <row r="186" spans="2:20" s="31" customFormat="1">
      <c r="B186" s="28"/>
      <c r="C186" s="28"/>
      <c r="D186" s="29"/>
      <c r="E186" s="30"/>
      <c r="R186" s="32"/>
      <c r="S186" s="32"/>
      <c r="T186" s="32"/>
    </row>
    <row r="187" spans="2:20" s="31" customFormat="1">
      <c r="B187" s="28"/>
      <c r="C187" s="28"/>
      <c r="D187" s="29"/>
      <c r="E187" s="30"/>
      <c r="R187" s="32"/>
      <c r="S187" s="32"/>
      <c r="T187" s="32"/>
    </row>
    <row r="188" spans="2:20" s="31" customFormat="1">
      <c r="B188" s="28"/>
      <c r="C188" s="28"/>
      <c r="D188" s="29"/>
      <c r="E188" s="30"/>
      <c r="R188" s="32"/>
      <c r="S188" s="32"/>
      <c r="T188" s="32"/>
    </row>
    <row r="189" spans="2:20" s="31" customFormat="1">
      <c r="B189" s="28"/>
      <c r="C189" s="28"/>
      <c r="D189" s="29"/>
      <c r="E189" s="30"/>
      <c r="R189" s="32"/>
      <c r="S189" s="32"/>
      <c r="T189" s="32"/>
    </row>
    <row r="190" spans="2:20" s="31" customFormat="1">
      <c r="B190" s="28"/>
      <c r="C190" s="28"/>
      <c r="D190" s="29"/>
      <c r="E190" s="30"/>
      <c r="R190" s="32"/>
      <c r="S190" s="32"/>
      <c r="T190" s="32"/>
    </row>
    <row r="191" spans="2:20" s="31" customFormat="1">
      <c r="B191" s="28"/>
      <c r="C191" s="28"/>
      <c r="D191" s="29"/>
      <c r="E191" s="30"/>
      <c r="R191" s="32"/>
      <c r="S191" s="32"/>
      <c r="T191" s="32"/>
    </row>
    <row r="192" spans="2:20" s="31" customFormat="1">
      <c r="B192" s="28"/>
      <c r="C192" s="28"/>
      <c r="D192" s="29"/>
      <c r="E192" s="30"/>
      <c r="R192" s="32"/>
      <c r="S192" s="32"/>
      <c r="T192" s="32"/>
    </row>
    <row r="193" spans="2:20" s="31" customFormat="1">
      <c r="B193" s="28"/>
      <c r="C193" s="28"/>
      <c r="D193" s="29"/>
      <c r="E193" s="30"/>
      <c r="R193" s="32"/>
      <c r="S193" s="32"/>
      <c r="T193" s="32"/>
    </row>
    <row r="194" spans="2:20" s="31" customFormat="1">
      <c r="B194" s="28"/>
      <c r="C194" s="28"/>
      <c r="D194" s="29"/>
      <c r="E194" s="30"/>
      <c r="R194" s="32"/>
      <c r="S194" s="32"/>
      <c r="T194" s="32"/>
    </row>
    <row r="195" spans="2:20" s="31" customFormat="1">
      <c r="B195" s="28"/>
      <c r="C195" s="28"/>
      <c r="D195" s="29"/>
      <c r="E195" s="30"/>
      <c r="R195" s="32"/>
      <c r="S195" s="32"/>
      <c r="T195" s="32"/>
    </row>
    <row r="196" spans="2:20" s="31" customFormat="1">
      <c r="B196" s="28"/>
      <c r="C196" s="28"/>
      <c r="D196" s="29"/>
      <c r="E196" s="30"/>
      <c r="R196" s="32"/>
      <c r="S196" s="32"/>
      <c r="T196" s="32"/>
    </row>
    <row r="197" spans="2:20" s="31" customFormat="1">
      <c r="B197" s="28"/>
      <c r="C197" s="28"/>
      <c r="D197" s="29"/>
      <c r="E197" s="30"/>
      <c r="R197" s="32"/>
      <c r="S197" s="32"/>
      <c r="T197" s="32"/>
    </row>
    <row r="198" spans="2:20" s="31" customFormat="1">
      <c r="B198" s="28"/>
      <c r="C198" s="28"/>
      <c r="D198" s="29"/>
      <c r="E198" s="30"/>
      <c r="R198" s="32"/>
      <c r="S198" s="32"/>
      <c r="T198" s="32"/>
    </row>
    <row r="199" spans="2:20" s="31" customFormat="1">
      <c r="B199" s="28"/>
      <c r="C199" s="28"/>
      <c r="D199" s="29"/>
      <c r="E199" s="30"/>
      <c r="R199" s="32"/>
      <c r="S199" s="32"/>
      <c r="T199" s="32"/>
    </row>
    <row r="200" spans="2:20" s="31" customFormat="1">
      <c r="B200" s="28"/>
      <c r="C200" s="28"/>
      <c r="D200" s="29"/>
      <c r="E200" s="30"/>
      <c r="R200" s="32"/>
      <c r="S200" s="32"/>
      <c r="T200" s="32"/>
    </row>
    <row r="201" spans="2:20" s="31" customFormat="1">
      <c r="B201" s="28"/>
      <c r="C201" s="28"/>
      <c r="D201" s="29"/>
      <c r="E201" s="30"/>
      <c r="R201" s="32"/>
      <c r="S201" s="32"/>
      <c r="T201" s="32"/>
    </row>
    <row r="202" spans="2:20" s="31" customFormat="1">
      <c r="B202" s="28"/>
      <c r="C202" s="28"/>
      <c r="D202" s="29"/>
      <c r="E202" s="30"/>
      <c r="R202" s="32"/>
      <c r="S202" s="32"/>
      <c r="T202" s="32"/>
    </row>
    <row r="203" spans="2:20" s="31" customFormat="1">
      <c r="B203" s="28"/>
      <c r="C203" s="28"/>
      <c r="D203" s="29"/>
      <c r="E203" s="30"/>
      <c r="R203" s="32"/>
      <c r="S203" s="32"/>
      <c r="T203" s="32"/>
    </row>
    <row r="204" spans="2:20" s="31" customFormat="1">
      <c r="B204" s="28"/>
      <c r="C204" s="28"/>
      <c r="D204" s="29"/>
      <c r="E204" s="30"/>
      <c r="R204" s="32"/>
      <c r="S204" s="32"/>
      <c r="T204" s="32"/>
    </row>
    <row r="205" spans="2:20" s="31" customFormat="1">
      <c r="B205" s="28"/>
      <c r="C205" s="28"/>
      <c r="D205" s="29"/>
      <c r="E205" s="30"/>
      <c r="R205" s="32"/>
      <c r="S205" s="32"/>
      <c r="T205" s="32"/>
    </row>
    <row r="206" spans="2:20" s="31" customFormat="1">
      <c r="B206" s="28"/>
      <c r="C206" s="28"/>
      <c r="D206" s="29"/>
      <c r="E206" s="30"/>
      <c r="R206" s="32"/>
      <c r="S206" s="32"/>
      <c r="T206" s="32"/>
    </row>
    <row r="207" spans="2:20" s="31" customFormat="1">
      <c r="B207" s="28"/>
      <c r="C207" s="28"/>
      <c r="D207" s="29"/>
      <c r="E207" s="30"/>
      <c r="R207" s="32"/>
      <c r="S207" s="32"/>
      <c r="T207" s="32"/>
    </row>
    <row r="208" spans="2:20" s="31" customFormat="1">
      <c r="B208" s="28"/>
      <c r="C208" s="28"/>
      <c r="D208" s="29"/>
      <c r="E208" s="30"/>
      <c r="R208" s="32"/>
      <c r="S208" s="32"/>
      <c r="T208" s="32"/>
    </row>
    <row r="209" spans="2:20" s="31" customFormat="1">
      <c r="B209" s="28"/>
      <c r="C209" s="28"/>
      <c r="D209" s="29"/>
      <c r="E209" s="30"/>
      <c r="R209" s="32"/>
      <c r="S209" s="32"/>
      <c r="T209" s="32"/>
    </row>
    <row r="210" spans="2:20" s="31" customFormat="1">
      <c r="B210" s="28"/>
      <c r="C210" s="28"/>
      <c r="D210" s="29"/>
      <c r="E210" s="30"/>
      <c r="R210" s="32"/>
      <c r="S210" s="32"/>
      <c r="T210" s="32"/>
    </row>
    <row r="211" spans="2:20" s="31" customFormat="1">
      <c r="B211" s="28"/>
      <c r="C211" s="28"/>
      <c r="D211" s="29"/>
      <c r="E211" s="30"/>
      <c r="R211" s="32"/>
      <c r="S211" s="32"/>
      <c r="T211" s="32"/>
    </row>
    <row r="212" spans="2:20" s="31" customFormat="1">
      <c r="B212" s="28"/>
      <c r="C212" s="28"/>
      <c r="D212" s="29"/>
      <c r="E212" s="30"/>
      <c r="R212" s="32"/>
      <c r="S212" s="32"/>
      <c r="T212" s="32"/>
    </row>
    <row r="213" spans="2:20" s="31" customFormat="1">
      <c r="B213" s="28"/>
      <c r="C213" s="28"/>
      <c r="D213" s="29"/>
      <c r="E213" s="30"/>
      <c r="R213" s="32"/>
      <c r="S213" s="32"/>
      <c r="T213" s="32"/>
    </row>
    <row r="214" spans="2:20" s="31" customFormat="1">
      <c r="B214" s="28"/>
      <c r="C214" s="28"/>
      <c r="D214" s="29"/>
      <c r="E214" s="30"/>
      <c r="R214" s="32"/>
      <c r="S214" s="32"/>
      <c r="T214" s="32"/>
    </row>
    <row r="215" spans="2:20" s="31" customFormat="1">
      <c r="B215" s="28"/>
      <c r="C215" s="28"/>
      <c r="D215" s="29"/>
      <c r="E215" s="30"/>
      <c r="R215" s="32"/>
      <c r="S215" s="32"/>
      <c r="T215" s="32"/>
    </row>
    <row r="216" spans="2:20" s="31" customFormat="1">
      <c r="B216" s="28"/>
      <c r="C216" s="28"/>
      <c r="D216" s="29"/>
      <c r="E216" s="30"/>
      <c r="R216" s="32"/>
      <c r="S216" s="32"/>
      <c r="T216" s="32"/>
    </row>
    <row r="217" spans="2:20" s="31" customFormat="1">
      <c r="B217" s="28"/>
      <c r="C217" s="28"/>
      <c r="D217" s="29"/>
      <c r="E217" s="30"/>
      <c r="R217" s="32"/>
      <c r="S217" s="32"/>
      <c r="T217" s="32"/>
    </row>
    <row r="218" spans="2:20" s="31" customFormat="1">
      <c r="B218" s="28"/>
      <c r="C218" s="28"/>
      <c r="D218" s="29"/>
      <c r="E218" s="30"/>
      <c r="R218" s="32"/>
      <c r="S218" s="32"/>
      <c r="T218" s="32"/>
    </row>
    <row r="219" spans="2:20" s="31" customFormat="1">
      <c r="B219" s="28"/>
      <c r="C219" s="28"/>
      <c r="D219" s="29"/>
      <c r="E219" s="30"/>
      <c r="R219" s="32"/>
      <c r="S219" s="32"/>
      <c r="T219" s="32"/>
    </row>
    <row r="220" spans="2:20" s="31" customFormat="1">
      <c r="B220" s="28"/>
      <c r="C220" s="28"/>
      <c r="D220" s="29"/>
      <c r="E220" s="30"/>
      <c r="R220" s="32"/>
      <c r="S220" s="32"/>
      <c r="T220" s="32"/>
    </row>
    <row r="221" spans="2:20" s="31" customFormat="1">
      <c r="B221" s="28"/>
      <c r="C221" s="28"/>
      <c r="D221" s="29"/>
      <c r="E221" s="30"/>
      <c r="R221" s="32"/>
      <c r="S221" s="32"/>
      <c r="T221" s="32"/>
    </row>
    <row r="222" spans="2:20" s="31" customFormat="1">
      <c r="B222" s="28"/>
      <c r="C222" s="28"/>
      <c r="D222" s="29"/>
      <c r="E222" s="30"/>
      <c r="R222" s="32"/>
      <c r="S222" s="32"/>
      <c r="T222" s="32"/>
    </row>
    <row r="223" spans="2:20" s="31" customFormat="1">
      <c r="B223" s="28"/>
      <c r="C223" s="28"/>
      <c r="D223" s="29"/>
      <c r="E223" s="30"/>
      <c r="R223" s="32"/>
      <c r="S223" s="32"/>
      <c r="T223" s="32"/>
    </row>
    <row r="224" spans="2:20" s="31" customFormat="1">
      <c r="B224" s="28"/>
      <c r="C224" s="28"/>
      <c r="D224" s="29"/>
      <c r="E224" s="30"/>
      <c r="R224" s="32"/>
      <c r="S224" s="32"/>
      <c r="T224" s="32"/>
    </row>
    <row r="225" spans="2:20" s="31" customFormat="1">
      <c r="B225" s="28"/>
      <c r="C225" s="28"/>
      <c r="D225" s="29"/>
      <c r="E225" s="30"/>
      <c r="R225" s="32"/>
      <c r="S225" s="32"/>
      <c r="T225" s="32"/>
    </row>
    <row r="226" spans="2:20" s="31" customFormat="1">
      <c r="B226" s="28"/>
      <c r="C226" s="28"/>
      <c r="D226" s="29"/>
      <c r="E226" s="30"/>
      <c r="R226" s="32"/>
      <c r="S226" s="32"/>
      <c r="T226" s="32"/>
    </row>
    <row r="227" spans="2:20" s="31" customFormat="1">
      <c r="B227" s="28"/>
      <c r="C227" s="28"/>
      <c r="D227" s="29"/>
      <c r="E227" s="30"/>
      <c r="R227" s="32"/>
      <c r="S227" s="32"/>
      <c r="T227" s="32"/>
    </row>
    <row r="228" spans="2:20" s="31" customFormat="1">
      <c r="B228" s="28"/>
      <c r="C228" s="28"/>
      <c r="D228" s="29"/>
      <c r="E228" s="30"/>
      <c r="R228" s="32"/>
      <c r="S228" s="32"/>
      <c r="T228" s="32"/>
    </row>
    <row r="229" spans="2:20" s="31" customFormat="1">
      <c r="B229" s="28"/>
      <c r="C229" s="28"/>
      <c r="D229" s="29"/>
      <c r="E229" s="30"/>
      <c r="R229" s="32"/>
      <c r="S229" s="32"/>
      <c r="T229" s="32"/>
    </row>
    <row r="230" spans="2:20" s="31" customFormat="1">
      <c r="B230" s="28"/>
      <c r="C230" s="28"/>
      <c r="D230" s="29"/>
      <c r="E230" s="30"/>
      <c r="R230" s="32"/>
      <c r="S230" s="32"/>
      <c r="T230" s="32"/>
    </row>
    <row r="231" spans="2:20" s="31" customFormat="1">
      <c r="B231" s="28"/>
      <c r="C231" s="28"/>
      <c r="D231" s="29"/>
      <c r="E231" s="30"/>
      <c r="R231" s="32"/>
      <c r="S231" s="32"/>
      <c r="T231" s="32"/>
    </row>
    <row r="232" spans="2:20" s="31" customFormat="1">
      <c r="B232" s="28"/>
      <c r="C232" s="28"/>
      <c r="D232" s="29"/>
      <c r="E232" s="30"/>
      <c r="R232" s="32"/>
      <c r="S232" s="32"/>
      <c r="T232" s="32"/>
    </row>
    <row r="233" spans="2:20" s="31" customFormat="1">
      <c r="B233" s="28"/>
      <c r="C233" s="28"/>
      <c r="D233" s="29"/>
      <c r="E233" s="30"/>
      <c r="R233" s="32"/>
      <c r="S233" s="32"/>
      <c r="T233" s="32"/>
    </row>
    <row r="234" spans="2:20" s="31" customFormat="1">
      <c r="B234" s="28"/>
      <c r="C234" s="28"/>
      <c r="D234" s="29"/>
      <c r="E234" s="30"/>
      <c r="R234" s="32"/>
      <c r="S234" s="32"/>
      <c r="T234" s="32"/>
    </row>
    <row r="235" spans="2:20" s="31" customFormat="1">
      <c r="B235" s="28"/>
      <c r="C235" s="28"/>
      <c r="D235" s="29"/>
      <c r="E235" s="30"/>
      <c r="R235" s="32"/>
      <c r="S235" s="32"/>
      <c r="T235" s="32"/>
    </row>
    <row r="236" spans="2:20" s="31" customFormat="1">
      <c r="B236" s="28"/>
      <c r="C236" s="28"/>
      <c r="D236" s="29"/>
      <c r="E236" s="30"/>
      <c r="R236" s="32"/>
      <c r="S236" s="32"/>
      <c r="T236" s="32"/>
    </row>
    <row r="237" spans="2:20" s="31" customFormat="1">
      <c r="B237" s="28"/>
      <c r="C237" s="28"/>
      <c r="D237" s="29"/>
      <c r="E237" s="30"/>
      <c r="R237" s="32"/>
      <c r="S237" s="32"/>
      <c r="T237" s="32"/>
    </row>
    <row r="238" spans="2:20" s="31" customFormat="1">
      <c r="B238" s="28"/>
      <c r="C238" s="28"/>
      <c r="D238" s="29"/>
      <c r="E238" s="30"/>
      <c r="R238" s="32"/>
      <c r="S238" s="32"/>
      <c r="T238" s="32"/>
    </row>
    <row r="239" spans="2:20" s="31" customFormat="1">
      <c r="B239" s="28"/>
      <c r="C239" s="28"/>
      <c r="D239" s="29"/>
      <c r="E239" s="30"/>
      <c r="R239" s="32"/>
      <c r="S239" s="32"/>
      <c r="T239" s="32"/>
    </row>
    <row r="240" spans="2:20" s="31" customFormat="1">
      <c r="B240" s="28"/>
      <c r="C240" s="28"/>
      <c r="D240" s="29"/>
      <c r="E240" s="30"/>
      <c r="R240" s="32"/>
      <c r="S240" s="32"/>
      <c r="T240" s="32"/>
    </row>
    <row r="241" spans="2:20" s="31" customFormat="1">
      <c r="B241" s="28"/>
      <c r="C241" s="28"/>
      <c r="D241" s="29"/>
      <c r="E241" s="30"/>
      <c r="R241" s="32"/>
      <c r="S241" s="32"/>
      <c r="T241" s="32"/>
    </row>
    <row r="242" spans="2:20" s="31" customFormat="1">
      <c r="B242" s="28"/>
      <c r="C242" s="28"/>
      <c r="D242" s="29"/>
      <c r="E242" s="30"/>
      <c r="R242" s="32"/>
      <c r="S242" s="32"/>
      <c r="T242" s="32"/>
    </row>
    <row r="243" spans="2:20" s="31" customFormat="1">
      <c r="B243" s="28"/>
      <c r="C243" s="28"/>
      <c r="D243" s="29"/>
      <c r="E243" s="30"/>
      <c r="R243" s="32"/>
      <c r="S243" s="32"/>
      <c r="T243" s="32"/>
    </row>
    <row r="244" spans="2:20" s="31" customFormat="1">
      <c r="B244" s="28"/>
      <c r="C244" s="28"/>
      <c r="D244" s="29"/>
      <c r="E244" s="30"/>
      <c r="R244" s="32"/>
      <c r="S244" s="32"/>
      <c r="T244" s="32"/>
    </row>
    <row r="245" spans="2:20" s="31" customFormat="1">
      <c r="B245" s="28"/>
      <c r="C245" s="28"/>
      <c r="D245" s="29"/>
      <c r="E245" s="30"/>
      <c r="R245" s="32"/>
      <c r="S245" s="32"/>
      <c r="T245" s="32"/>
    </row>
    <row r="246" spans="2:20" s="31" customFormat="1">
      <c r="B246" s="28"/>
      <c r="C246" s="28"/>
      <c r="D246" s="29"/>
      <c r="E246" s="30"/>
      <c r="R246" s="32"/>
      <c r="S246" s="32"/>
      <c r="T246" s="32"/>
    </row>
    <row r="247" spans="2:20" s="31" customFormat="1">
      <c r="B247" s="28"/>
      <c r="C247" s="28"/>
      <c r="D247" s="29"/>
      <c r="E247" s="30"/>
      <c r="R247" s="32"/>
      <c r="S247" s="32"/>
      <c r="T247" s="32"/>
    </row>
    <row r="248" spans="2:20" s="31" customFormat="1">
      <c r="B248" s="28"/>
      <c r="C248" s="28"/>
      <c r="D248" s="29"/>
      <c r="E248" s="30"/>
      <c r="R248" s="32"/>
      <c r="S248" s="32"/>
      <c r="T248" s="32"/>
    </row>
    <row r="249" spans="2:20" s="31" customFormat="1">
      <c r="B249" s="28"/>
      <c r="C249" s="28"/>
      <c r="D249" s="29"/>
      <c r="E249" s="30"/>
      <c r="R249" s="32"/>
      <c r="S249" s="32"/>
      <c r="T249" s="32"/>
    </row>
    <row r="250" spans="2:20" s="31" customFormat="1">
      <c r="B250" s="28"/>
      <c r="C250" s="28"/>
      <c r="D250" s="29"/>
      <c r="E250" s="30"/>
      <c r="R250" s="32"/>
      <c r="S250" s="32"/>
      <c r="T250" s="32"/>
    </row>
    <row r="251" spans="2:20" s="31" customFormat="1">
      <c r="B251" s="28"/>
      <c r="C251" s="28"/>
      <c r="D251" s="29"/>
      <c r="E251" s="30"/>
      <c r="R251" s="32"/>
      <c r="S251" s="32"/>
      <c r="T251" s="32"/>
    </row>
    <row r="252" spans="2:20" s="31" customFormat="1">
      <c r="B252" s="28"/>
      <c r="C252" s="28"/>
      <c r="D252" s="29"/>
      <c r="E252" s="30"/>
      <c r="R252" s="32"/>
      <c r="S252" s="32"/>
      <c r="T252" s="32"/>
    </row>
    <row r="253" spans="2:20" s="31" customFormat="1">
      <c r="B253" s="28"/>
      <c r="C253" s="28"/>
      <c r="D253" s="29"/>
      <c r="E253" s="30"/>
      <c r="R253" s="32"/>
      <c r="S253" s="32"/>
      <c r="T253" s="32"/>
    </row>
    <row r="254" spans="2:20" s="31" customFormat="1">
      <c r="B254" s="28"/>
      <c r="C254" s="28"/>
      <c r="D254" s="29"/>
      <c r="E254" s="30"/>
      <c r="R254" s="32"/>
      <c r="S254" s="32"/>
      <c r="T254" s="32"/>
    </row>
    <row r="255" spans="2:20" s="31" customFormat="1">
      <c r="D255" s="32"/>
      <c r="E255" s="30"/>
      <c r="R255" s="32"/>
      <c r="S255" s="32"/>
      <c r="T255" s="32"/>
    </row>
    <row r="256" spans="2:20" s="31" customFormat="1">
      <c r="D256" s="32"/>
      <c r="E256" s="30"/>
      <c r="R256" s="32"/>
      <c r="S256" s="32"/>
      <c r="T256" s="32"/>
    </row>
    <row r="257" spans="4:20" s="31" customFormat="1">
      <c r="D257" s="32"/>
      <c r="E257" s="30"/>
      <c r="R257" s="32"/>
      <c r="S257" s="32"/>
      <c r="T257" s="32"/>
    </row>
    <row r="258" spans="4:20" s="31" customFormat="1">
      <c r="D258" s="32"/>
      <c r="E258" s="30"/>
      <c r="R258" s="32"/>
      <c r="S258" s="32"/>
      <c r="T258" s="32"/>
    </row>
    <row r="259" spans="4:20" s="31" customFormat="1">
      <c r="D259" s="32"/>
      <c r="E259" s="30"/>
      <c r="R259" s="32"/>
      <c r="S259" s="32"/>
      <c r="T259" s="32"/>
    </row>
    <row r="260" spans="4:20" s="31" customFormat="1">
      <c r="D260" s="32"/>
      <c r="E260" s="30"/>
      <c r="R260" s="32"/>
      <c r="S260" s="32"/>
      <c r="T260" s="32"/>
    </row>
    <row r="261" spans="4:20" s="31" customFormat="1">
      <c r="D261" s="32"/>
      <c r="E261" s="30"/>
      <c r="R261" s="32"/>
      <c r="S261" s="32"/>
      <c r="T261" s="32"/>
    </row>
    <row r="262" spans="4:20" s="31" customFormat="1">
      <c r="D262" s="32"/>
      <c r="E262" s="30"/>
      <c r="R262" s="32"/>
      <c r="S262" s="32"/>
      <c r="T262" s="32"/>
    </row>
    <row r="263" spans="4:20" s="31" customFormat="1">
      <c r="D263" s="32"/>
      <c r="E263" s="30"/>
      <c r="R263" s="32"/>
      <c r="S263" s="32"/>
      <c r="T263" s="32"/>
    </row>
    <row r="264" spans="4:20" s="31" customFormat="1">
      <c r="D264" s="32"/>
      <c r="E264" s="30"/>
      <c r="R264" s="32"/>
      <c r="S264" s="32"/>
      <c r="T264" s="32"/>
    </row>
    <row r="265" spans="4:20" s="31" customFormat="1">
      <c r="D265" s="32"/>
      <c r="E265" s="30"/>
      <c r="R265" s="32"/>
      <c r="S265" s="32"/>
      <c r="T265" s="32"/>
    </row>
    <row r="266" spans="4:20" s="31" customFormat="1">
      <c r="D266" s="32"/>
      <c r="E266" s="30"/>
      <c r="R266" s="32"/>
      <c r="S266" s="32"/>
      <c r="T266" s="32"/>
    </row>
    <row r="267" spans="4:20" s="31" customFormat="1">
      <c r="D267" s="32"/>
      <c r="E267" s="30"/>
      <c r="R267" s="32"/>
      <c r="S267" s="32"/>
      <c r="T267" s="32"/>
    </row>
    <row r="268" spans="4:20" s="31" customFormat="1">
      <c r="D268" s="32"/>
      <c r="E268" s="30"/>
      <c r="R268" s="32"/>
      <c r="S268" s="32"/>
      <c r="T268" s="32"/>
    </row>
    <row r="269" spans="4:20" s="31" customFormat="1">
      <c r="D269" s="32"/>
      <c r="E269" s="30"/>
      <c r="R269" s="32"/>
      <c r="S269" s="32"/>
      <c r="T269" s="32"/>
    </row>
    <row r="270" spans="4:20" s="31" customFormat="1">
      <c r="D270" s="32"/>
      <c r="E270" s="30"/>
      <c r="R270" s="32"/>
      <c r="S270" s="32"/>
      <c r="T270" s="32"/>
    </row>
    <row r="271" spans="4:20" s="31" customFormat="1">
      <c r="D271" s="32"/>
      <c r="E271" s="30"/>
      <c r="R271" s="32"/>
      <c r="S271" s="32"/>
      <c r="T271" s="32"/>
    </row>
    <row r="272" spans="4:20" s="31" customFormat="1">
      <c r="D272" s="32"/>
      <c r="E272" s="30"/>
      <c r="R272" s="32"/>
      <c r="S272" s="32"/>
      <c r="T272" s="32"/>
    </row>
    <row r="273" spans="3:20" s="31" customFormat="1">
      <c r="D273" s="32"/>
      <c r="E273" s="30"/>
      <c r="R273" s="32"/>
      <c r="S273" s="32"/>
      <c r="T273" s="32"/>
    </row>
    <row r="274" spans="3:20" s="31" customFormat="1">
      <c r="D274" s="32"/>
      <c r="E274" s="30"/>
      <c r="R274" s="32"/>
      <c r="S274" s="32"/>
      <c r="T274" s="32"/>
    </row>
    <row r="275" spans="3:20" s="31" customFormat="1">
      <c r="D275" s="32"/>
      <c r="E275" s="30"/>
      <c r="R275" s="32"/>
      <c r="S275" s="32"/>
      <c r="T275" s="32"/>
    </row>
    <row r="276" spans="3:20" s="31" customFormat="1">
      <c r="D276" s="32"/>
      <c r="E276" s="30"/>
      <c r="R276" s="32"/>
      <c r="S276" s="32"/>
      <c r="T276" s="32"/>
    </row>
    <row r="277" spans="3:20" s="33" customFormat="1">
      <c r="C277" s="31"/>
      <c r="D277" s="32"/>
      <c r="E277" s="30"/>
      <c r="R277" s="46"/>
      <c r="S277" s="46"/>
      <c r="T277" s="46"/>
    </row>
    <row r="278" spans="3:20" s="33" customFormat="1">
      <c r="C278" s="31"/>
      <c r="D278" s="32"/>
      <c r="E278" s="30"/>
      <c r="R278" s="46"/>
      <c r="S278" s="46"/>
      <c r="T278" s="46"/>
    </row>
    <row r="279" spans="3:20" s="33" customFormat="1">
      <c r="C279" s="31"/>
      <c r="D279" s="32"/>
      <c r="E279" s="30"/>
      <c r="R279" s="46"/>
      <c r="S279" s="46"/>
      <c r="T279" s="46"/>
    </row>
    <row r="280" spans="3:20" s="33" customFormat="1">
      <c r="C280" s="31"/>
      <c r="D280" s="32"/>
      <c r="E280" s="30"/>
      <c r="R280" s="46"/>
      <c r="S280" s="46"/>
      <c r="T280" s="46"/>
    </row>
    <row r="281" spans="3:20" s="33" customFormat="1">
      <c r="C281" s="31"/>
      <c r="D281" s="32"/>
      <c r="E281" s="30"/>
      <c r="R281" s="46"/>
      <c r="S281" s="46"/>
      <c r="T281" s="46"/>
    </row>
    <row r="282" spans="3:20" s="33" customFormat="1">
      <c r="C282" s="31"/>
      <c r="D282" s="32"/>
      <c r="E282" s="30"/>
      <c r="R282" s="46"/>
      <c r="S282" s="46"/>
      <c r="T282" s="46"/>
    </row>
    <row r="283" spans="3:20" s="33" customFormat="1">
      <c r="C283" s="31"/>
      <c r="D283" s="32"/>
      <c r="E283" s="30"/>
      <c r="R283" s="46"/>
      <c r="S283" s="46"/>
      <c r="T283" s="46"/>
    </row>
    <row r="284" spans="3:20" s="33" customFormat="1">
      <c r="C284" s="31"/>
      <c r="D284" s="32"/>
      <c r="E284" s="30"/>
      <c r="R284" s="46"/>
      <c r="S284" s="46"/>
      <c r="T284" s="46"/>
    </row>
    <row r="285" spans="3:20" s="33" customFormat="1">
      <c r="C285" s="31"/>
      <c r="D285" s="32"/>
      <c r="E285" s="30"/>
      <c r="R285" s="46"/>
      <c r="S285" s="46"/>
      <c r="T285" s="46"/>
    </row>
    <row r="286" spans="3:20" s="33" customFormat="1">
      <c r="C286" s="31"/>
      <c r="D286" s="32"/>
      <c r="E286" s="30"/>
      <c r="R286" s="46"/>
      <c r="S286" s="46"/>
      <c r="T286" s="46"/>
    </row>
    <row r="287" spans="3:20" s="33" customFormat="1">
      <c r="C287" s="31"/>
      <c r="D287" s="32"/>
      <c r="E287" s="30"/>
      <c r="R287" s="46"/>
      <c r="S287" s="46"/>
      <c r="T287" s="46"/>
    </row>
    <row r="288" spans="3:20" s="33" customFormat="1">
      <c r="C288" s="31"/>
      <c r="D288" s="32"/>
      <c r="E288" s="30"/>
      <c r="R288" s="46"/>
      <c r="S288" s="46"/>
      <c r="T288" s="46"/>
    </row>
    <row r="289" spans="3:20" s="33" customFormat="1">
      <c r="C289" s="31"/>
      <c r="D289" s="32"/>
      <c r="E289" s="30"/>
      <c r="R289" s="46"/>
      <c r="S289" s="46"/>
      <c r="T289" s="46"/>
    </row>
    <row r="290" spans="3:20" s="33" customFormat="1">
      <c r="C290" s="31"/>
      <c r="D290" s="32"/>
      <c r="E290" s="30"/>
      <c r="R290" s="46"/>
      <c r="S290" s="46"/>
      <c r="T290" s="46"/>
    </row>
    <row r="291" spans="3:20" s="33" customFormat="1">
      <c r="C291" s="31"/>
      <c r="D291" s="32"/>
      <c r="E291" s="30"/>
      <c r="R291" s="46"/>
      <c r="S291" s="46"/>
      <c r="T291" s="46"/>
    </row>
    <row r="292" spans="3:20" s="33" customFormat="1">
      <c r="C292" s="31"/>
      <c r="D292" s="32"/>
      <c r="E292" s="30"/>
      <c r="R292" s="46"/>
      <c r="S292" s="46"/>
      <c r="T292" s="46"/>
    </row>
    <row r="293" spans="3:20" s="33" customFormat="1">
      <c r="C293" s="31"/>
      <c r="D293" s="32"/>
      <c r="E293" s="30"/>
      <c r="R293" s="46"/>
      <c r="S293" s="46"/>
      <c r="T293" s="46"/>
    </row>
    <row r="294" spans="3:20" s="33" customFormat="1">
      <c r="C294" s="31"/>
      <c r="D294" s="32"/>
      <c r="E294" s="30"/>
      <c r="R294" s="46"/>
      <c r="S294" s="46"/>
      <c r="T294" s="46"/>
    </row>
    <row r="295" spans="3:20" s="33" customFormat="1">
      <c r="C295" s="31"/>
      <c r="D295" s="32"/>
      <c r="E295" s="30"/>
      <c r="R295" s="46"/>
      <c r="S295" s="46"/>
      <c r="T295" s="46"/>
    </row>
    <row r="296" spans="3:20" s="33" customFormat="1">
      <c r="C296" s="31"/>
      <c r="D296" s="32"/>
      <c r="E296" s="30"/>
      <c r="R296" s="46"/>
      <c r="S296" s="46"/>
      <c r="T296" s="46"/>
    </row>
    <row r="297" spans="3:20" s="33" customFormat="1">
      <c r="C297" s="31"/>
      <c r="D297" s="32"/>
      <c r="E297" s="30"/>
      <c r="R297" s="46"/>
      <c r="S297" s="46"/>
      <c r="T297" s="46"/>
    </row>
    <row r="298" spans="3:20" s="33" customFormat="1">
      <c r="C298" s="31"/>
      <c r="D298" s="32"/>
      <c r="E298" s="30"/>
      <c r="R298" s="46"/>
      <c r="S298" s="46"/>
      <c r="T298" s="46"/>
    </row>
    <row r="299" spans="3:20" s="33" customFormat="1">
      <c r="C299" s="31"/>
      <c r="D299" s="32"/>
      <c r="E299" s="30"/>
      <c r="R299" s="46"/>
      <c r="S299" s="46"/>
      <c r="T299" s="46"/>
    </row>
    <row r="300" spans="3:20" s="33" customFormat="1">
      <c r="C300" s="31"/>
      <c r="D300" s="32"/>
      <c r="E300" s="30"/>
      <c r="R300" s="46"/>
      <c r="S300" s="46"/>
      <c r="T300" s="46"/>
    </row>
    <row r="301" spans="3:20" s="33" customFormat="1">
      <c r="C301" s="31"/>
      <c r="D301" s="32"/>
      <c r="E301" s="30"/>
      <c r="R301" s="46"/>
      <c r="S301" s="46"/>
      <c r="T301" s="46"/>
    </row>
    <row r="302" spans="3:20" s="33" customFormat="1">
      <c r="C302" s="31"/>
      <c r="D302" s="32"/>
      <c r="E302" s="30"/>
      <c r="R302" s="46"/>
      <c r="S302" s="46"/>
      <c r="T302" s="46"/>
    </row>
    <row r="303" spans="3:20" s="33" customFormat="1">
      <c r="C303" s="31"/>
      <c r="D303" s="32"/>
      <c r="E303" s="30"/>
      <c r="R303" s="46"/>
      <c r="S303" s="46"/>
      <c r="T303" s="46"/>
    </row>
    <row r="304" spans="3:20" s="33" customFormat="1">
      <c r="C304" s="31"/>
      <c r="D304" s="32"/>
      <c r="E304" s="30"/>
      <c r="R304" s="46"/>
      <c r="S304" s="46"/>
      <c r="T304" s="46"/>
    </row>
    <row r="305" spans="3:20" s="33" customFormat="1">
      <c r="C305" s="31"/>
      <c r="D305" s="32"/>
      <c r="E305" s="30"/>
      <c r="R305" s="46"/>
      <c r="S305" s="46"/>
      <c r="T305" s="46"/>
    </row>
    <row r="306" spans="3:20" s="33" customFormat="1">
      <c r="C306" s="31"/>
      <c r="D306" s="32"/>
      <c r="E306" s="30"/>
      <c r="R306" s="46"/>
      <c r="S306" s="46"/>
      <c r="T306" s="46"/>
    </row>
    <row r="307" spans="3:20" s="33" customFormat="1">
      <c r="C307" s="31"/>
      <c r="D307" s="32"/>
      <c r="E307" s="30"/>
      <c r="R307" s="46"/>
      <c r="S307" s="46"/>
      <c r="T307" s="46"/>
    </row>
    <row r="308" spans="3:20" s="33" customFormat="1">
      <c r="C308" s="31"/>
      <c r="D308" s="32"/>
      <c r="E308" s="30"/>
      <c r="R308" s="46"/>
      <c r="S308" s="46"/>
      <c r="T308" s="46"/>
    </row>
    <row r="309" spans="3:20" s="33" customFormat="1">
      <c r="C309" s="31"/>
      <c r="D309" s="32"/>
      <c r="E309" s="30"/>
      <c r="R309" s="46"/>
      <c r="S309" s="46"/>
      <c r="T309" s="46"/>
    </row>
    <row r="310" spans="3:20" s="33" customFormat="1">
      <c r="C310" s="31"/>
      <c r="D310" s="32"/>
      <c r="E310" s="30"/>
      <c r="R310" s="46"/>
      <c r="S310" s="46"/>
      <c r="T310" s="46"/>
    </row>
    <row r="311" spans="3:20" s="33" customFormat="1">
      <c r="C311" s="31"/>
      <c r="D311" s="32"/>
      <c r="E311" s="30"/>
      <c r="R311" s="46"/>
      <c r="S311" s="46"/>
      <c r="T311" s="46"/>
    </row>
    <row r="312" spans="3:20" s="33" customFormat="1">
      <c r="C312" s="31"/>
      <c r="D312" s="32"/>
      <c r="E312" s="30"/>
      <c r="R312" s="46"/>
      <c r="S312" s="46"/>
      <c r="T312" s="46"/>
    </row>
    <row r="313" spans="3:20" s="33" customFormat="1">
      <c r="C313" s="31"/>
      <c r="D313" s="32"/>
      <c r="E313" s="30"/>
      <c r="R313" s="46"/>
      <c r="S313" s="46"/>
      <c r="T313" s="46"/>
    </row>
    <row r="314" spans="3:20" s="33" customFormat="1">
      <c r="C314" s="31"/>
      <c r="D314" s="32"/>
      <c r="E314" s="30"/>
      <c r="R314" s="46"/>
      <c r="S314" s="46"/>
      <c r="T314" s="46"/>
    </row>
    <row r="315" spans="3:20" s="33" customFormat="1">
      <c r="C315" s="31"/>
      <c r="D315" s="32"/>
      <c r="E315" s="30"/>
      <c r="R315" s="46"/>
      <c r="S315" s="46"/>
      <c r="T315" s="46"/>
    </row>
    <row r="316" spans="3:20" s="33" customFormat="1">
      <c r="C316" s="31"/>
      <c r="D316" s="32"/>
      <c r="E316" s="30"/>
      <c r="R316" s="46"/>
      <c r="S316" s="46"/>
      <c r="T316" s="46"/>
    </row>
    <row r="317" spans="3:20" s="33" customFormat="1">
      <c r="C317" s="31"/>
      <c r="D317" s="32"/>
      <c r="E317" s="30"/>
      <c r="R317" s="46"/>
      <c r="S317" s="46"/>
      <c r="T317" s="46"/>
    </row>
    <row r="318" spans="3:20" s="33" customFormat="1">
      <c r="C318" s="31"/>
      <c r="D318" s="32"/>
      <c r="E318" s="30"/>
      <c r="R318" s="46"/>
      <c r="S318" s="46"/>
      <c r="T318" s="46"/>
    </row>
    <row r="319" spans="3:20" s="33" customFormat="1">
      <c r="C319" s="31"/>
      <c r="D319" s="32"/>
      <c r="E319" s="30"/>
      <c r="R319" s="46"/>
      <c r="S319" s="46"/>
      <c r="T319" s="46"/>
    </row>
    <row r="320" spans="3:20" s="33" customFormat="1">
      <c r="C320" s="31"/>
      <c r="D320" s="32"/>
      <c r="E320" s="30"/>
      <c r="R320" s="46"/>
      <c r="S320" s="46"/>
      <c r="T320" s="46"/>
    </row>
    <row r="321" spans="3:20" s="33" customFormat="1">
      <c r="C321" s="31"/>
      <c r="D321" s="32"/>
      <c r="E321" s="30"/>
      <c r="R321" s="46"/>
      <c r="S321" s="46"/>
      <c r="T321" s="46"/>
    </row>
    <row r="322" spans="3:20" s="33" customFormat="1">
      <c r="C322" s="31"/>
      <c r="D322" s="32"/>
      <c r="E322" s="30"/>
      <c r="R322" s="46"/>
      <c r="S322" s="46"/>
      <c r="T322" s="46"/>
    </row>
    <row r="323" spans="3:20" s="33" customFormat="1">
      <c r="C323" s="31"/>
      <c r="D323" s="32"/>
      <c r="E323" s="30"/>
      <c r="R323" s="46"/>
      <c r="S323" s="46"/>
      <c r="T323" s="46"/>
    </row>
    <row r="324" spans="3:20" s="33" customFormat="1">
      <c r="C324" s="31"/>
      <c r="D324" s="32"/>
      <c r="E324" s="30"/>
      <c r="R324" s="46"/>
      <c r="S324" s="46"/>
      <c r="T324" s="46"/>
    </row>
    <row r="325" spans="3:20" s="33" customFormat="1">
      <c r="C325" s="31"/>
      <c r="D325" s="32"/>
      <c r="E325" s="30"/>
      <c r="R325" s="46"/>
      <c r="S325" s="46"/>
      <c r="T325" s="46"/>
    </row>
    <row r="326" spans="3:20" s="33" customFormat="1">
      <c r="C326" s="31"/>
      <c r="D326" s="32"/>
      <c r="E326" s="30"/>
      <c r="R326" s="46"/>
      <c r="S326" s="46"/>
      <c r="T326" s="46"/>
    </row>
    <row r="327" spans="3:20" s="33" customFormat="1">
      <c r="C327" s="31"/>
      <c r="D327" s="32"/>
      <c r="E327" s="30"/>
      <c r="R327" s="46"/>
      <c r="S327" s="46"/>
      <c r="T327" s="46"/>
    </row>
    <row r="328" spans="3:20" s="33" customFormat="1">
      <c r="C328" s="31"/>
      <c r="D328" s="32"/>
      <c r="E328" s="30"/>
      <c r="R328" s="46"/>
      <c r="S328" s="46"/>
      <c r="T328" s="46"/>
    </row>
    <row r="329" spans="3:20" s="33" customFormat="1">
      <c r="C329" s="31"/>
      <c r="D329" s="32"/>
      <c r="E329" s="30"/>
      <c r="R329" s="46"/>
      <c r="S329" s="46"/>
      <c r="T329" s="46"/>
    </row>
    <row r="330" spans="3:20" s="33" customFormat="1">
      <c r="C330" s="31"/>
      <c r="D330" s="32"/>
      <c r="E330" s="30"/>
      <c r="R330" s="46"/>
      <c r="S330" s="46"/>
      <c r="T330" s="46"/>
    </row>
    <row r="331" spans="3:20" s="33" customFormat="1">
      <c r="C331" s="31"/>
      <c r="D331" s="32"/>
      <c r="E331" s="30"/>
      <c r="R331" s="46"/>
      <c r="S331" s="46"/>
      <c r="T331" s="46"/>
    </row>
    <row r="332" spans="3:20" s="33" customFormat="1">
      <c r="C332" s="31"/>
      <c r="D332" s="31"/>
      <c r="E332" s="30"/>
      <c r="R332" s="46"/>
      <c r="S332" s="46"/>
      <c r="T332" s="46"/>
    </row>
    <row r="333" spans="3:20" s="33" customFormat="1">
      <c r="C333" s="31"/>
      <c r="D333" s="31"/>
      <c r="E333" s="30"/>
      <c r="R333" s="46"/>
      <c r="S333" s="46"/>
      <c r="T333" s="46"/>
    </row>
    <row r="334" spans="3:20" s="33" customFormat="1">
      <c r="C334" s="31"/>
      <c r="D334" s="31"/>
      <c r="E334" s="30"/>
      <c r="R334" s="46"/>
      <c r="S334" s="46"/>
      <c r="T334" s="46"/>
    </row>
    <row r="335" spans="3:20" s="33" customFormat="1">
      <c r="C335" s="31"/>
      <c r="D335" s="31"/>
      <c r="E335" s="30"/>
      <c r="R335" s="46"/>
      <c r="S335" s="46"/>
      <c r="T335" s="46"/>
    </row>
    <row r="336" spans="3:20" s="33" customFormat="1">
      <c r="C336" s="31"/>
      <c r="D336" s="31"/>
      <c r="E336" s="30"/>
      <c r="R336" s="46"/>
      <c r="S336" s="46"/>
      <c r="T336" s="46"/>
    </row>
    <row r="337" spans="3:20" s="33" customFormat="1">
      <c r="C337" s="31"/>
      <c r="D337" s="31"/>
      <c r="E337" s="30"/>
      <c r="R337" s="46"/>
      <c r="S337" s="46"/>
      <c r="T337" s="46"/>
    </row>
    <row r="338" spans="3:20" s="33" customFormat="1">
      <c r="C338" s="31"/>
      <c r="D338" s="31"/>
      <c r="E338" s="30"/>
      <c r="R338" s="46"/>
      <c r="S338" s="46"/>
      <c r="T338" s="46"/>
    </row>
    <row r="339" spans="3:20" s="33" customFormat="1">
      <c r="C339" s="31"/>
      <c r="D339" s="31"/>
      <c r="E339" s="30"/>
      <c r="R339" s="46"/>
      <c r="S339" s="46"/>
      <c r="T339" s="46"/>
    </row>
    <row r="340" spans="3:20" s="33" customFormat="1">
      <c r="C340" s="31"/>
      <c r="D340" s="31"/>
      <c r="E340" s="30"/>
      <c r="R340" s="46"/>
      <c r="S340" s="46"/>
      <c r="T340" s="46"/>
    </row>
    <row r="341" spans="3:20" s="33" customFormat="1">
      <c r="C341" s="31"/>
      <c r="D341" s="31"/>
      <c r="E341" s="30"/>
      <c r="R341" s="46"/>
      <c r="S341" s="46"/>
      <c r="T341" s="46"/>
    </row>
    <row r="342" spans="3:20" s="33" customFormat="1">
      <c r="C342" s="31"/>
      <c r="D342" s="31"/>
      <c r="E342" s="30"/>
      <c r="R342" s="46"/>
      <c r="S342" s="46"/>
      <c r="T342" s="46"/>
    </row>
    <row r="343" spans="3:20" s="33" customFormat="1">
      <c r="C343" s="31"/>
      <c r="D343" s="31"/>
      <c r="E343" s="30"/>
      <c r="R343" s="46"/>
      <c r="S343" s="46"/>
      <c r="T343" s="46"/>
    </row>
    <row r="344" spans="3:20" s="33" customFormat="1">
      <c r="C344" s="31"/>
      <c r="D344" s="31"/>
      <c r="E344" s="30"/>
      <c r="R344" s="46"/>
      <c r="S344" s="46"/>
      <c r="T344" s="46"/>
    </row>
    <row r="345" spans="3:20" s="33" customFormat="1">
      <c r="C345" s="31"/>
      <c r="D345" s="31"/>
      <c r="E345" s="30"/>
      <c r="R345" s="46"/>
      <c r="S345" s="46"/>
      <c r="T345" s="46"/>
    </row>
    <row r="346" spans="3:20" s="33" customFormat="1">
      <c r="C346" s="31"/>
      <c r="D346" s="31"/>
      <c r="E346" s="30"/>
      <c r="R346" s="46"/>
      <c r="S346" s="46"/>
      <c r="T346" s="46"/>
    </row>
    <row r="347" spans="3:20" s="33" customFormat="1">
      <c r="C347" s="31"/>
      <c r="D347" s="31"/>
      <c r="E347" s="30"/>
      <c r="R347" s="46"/>
      <c r="S347" s="46"/>
      <c r="T347" s="46"/>
    </row>
    <row r="348" spans="3:20" s="33" customFormat="1">
      <c r="C348" s="31"/>
      <c r="D348" s="31"/>
      <c r="E348" s="30"/>
      <c r="R348" s="46"/>
      <c r="S348" s="46"/>
      <c r="T348" s="46"/>
    </row>
    <row r="349" spans="3:20" s="33" customFormat="1">
      <c r="C349" s="31"/>
      <c r="D349" s="31"/>
      <c r="E349" s="30"/>
      <c r="R349" s="46"/>
      <c r="S349" s="46"/>
      <c r="T349" s="46"/>
    </row>
    <row r="350" spans="3:20" s="33" customFormat="1">
      <c r="C350" s="31"/>
      <c r="D350" s="31"/>
      <c r="E350" s="30"/>
      <c r="R350" s="46"/>
      <c r="S350" s="46"/>
      <c r="T350" s="46"/>
    </row>
    <row r="351" spans="3:20" s="33" customFormat="1">
      <c r="C351" s="31"/>
      <c r="D351" s="31"/>
      <c r="E351" s="30"/>
      <c r="R351" s="46"/>
      <c r="S351" s="46"/>
      <c r="T351" s="46"/>
    </row>
    <row r="352" spans="3:20" s="33" customFormat="1">
      <c r="C352" s="31"/>
      <c r="D352" s="31"/>
      <c r="E352" s="30"/>
      <c r="R352" s="46"/>
      <c r="S352" s="46"/>
      <c r="T352" s="46"/>
    </row>
    <row r="353" spans="3:20" s="33" customFormat="1">
      <c r="C353" s="31"/>
      <c r="D353" s="31"/>
      <c r="E353" s="30"/>
      <c r="R353" s="46"/>
      <c r="S353" s="46"/>
      <c r="T353" s="46"/>
    </row>
    <row r="354" spans="3:20" s="33" customFormat="1">
      <c r="C354" s="31"/>
      <c r="D354" s="31"/>
      <c r="E354" s="30"/>
      <c r="R354" s="46"/>
      <c r="S354" s="46"/>
      <c r="T354" s="46"/>
    </row>
    <row r="355" spans="3:20" s="33" customFormat="1">
      <c r="C355" s="31"/>
      <c r="D355" s="31"/>
      <c r="E355" s="30"/>
      <c r="R355" s="46"/>
      <c r="S355" s="46"/>
      <c r="T355" s="46"/>
    </row>
    <row r="356" spans="3:20" s="33" customFormat="1">
      <c r="C356" s="31"/>
      <c r="D356" s="31"/>
      <c r="E356" s="30"/>
      <c r="R356" s="46"/>
      <c r="S356" s="46"/>
      <c r="T356" s="46"/>
    </row>
    <row r="357" spans="3:20" s="33" customFormat="1">
      <c r="C357" s="31"/>
      <c r="D357" s="31"/>
      <c r="E357" s="30"/>
      <c r="R357" s="46"/>
      <c r="S357" s="46"/>
      <c r="T357" s="46"/>
    </row>
    <row r="358" spans="3:20" s="33" customFormat="1">
      <c r="C358" s="31"/>
      <c r="D358" s="31"/>
      <c r="E358" s="30"/>
      <c r="R358" s="46"/>
      <c r="S358" s="46"/>
      <c r="T358" s="46"/>
    </row>
    <row r="359" spans="3:20" s="33" customFormat="1">
      <c r="C359" s="31"/>
      <c r="D359" s="31"/>
      <c r="E359" s="30"/>
      <c r="R359" s="46"/>
      <c r="S359" s="46"/>
      <c r="T359" s="46"/>
    </row>
    <row r="360" spans="3:20" s="33" customFormat="1">
      <c r="C360" s="31"/>
      <c r="D360" s="31"/>
      <c r="E360" s="30"/>
      <c r="R360" s="46"/>
      <c r="S360" s="46"/>
      <c r="T360" s="46"/>
    </row>
    <row r="361" spans="3:20" s="33" customFormat="1">
      <c r="C361" s="31"/>
      <c r="D361" s="31"/>
      <c r="E361" s="30"/>
      <c r="R361" s="46"/>
      <c r="S361" s="46"/>
      <c r="T361" s="46"/>
    </row>
    <row r="362" spans="3:20" s="33" customFormat="1">
      <c r="C362" s="31"/>
      <c r="D362" s="31"/>
      <c r="E362" s="30"/>
      <c r="R362" s="46"/>
      <c r="S362" s="46"/>
      <c r="T362" s="46"/>
    </row>
    <row r="363" spans="3:20" s="33" customFormat="1">
      <c r="C363" s="31"/>
      <c r="D363" s="31"/>
      <c r="E363" s="30"/>
      <c r="R363" s="46"/>
      <c r="S363" s="46"/>
      <c r="T363" s="46"/>
    </row>
    <row r="364" spans="3:20" s="33" customFormat="1">
      <c r="C364" s="31"/>
      <c r="D364" s="31"/>
      <c r="E364" s="30"/>
      <c r="R364" s="46"/>
      <c r="S364" s="46"/>
      <c r="T364" s="46"/>
    </row>
    <row r="365" spans="3:20" s="33" customFormat="1">
      <c r="C365" s="31"/>
      <c r="D365" s="31"/>
      <c r="E365" s="30"/>
      <c r="R365" s="46"/>
      <c r="S365" s="46"/>
      <c r="T365" s="46"/>
    </row>
    <row r="366" spans="3:20" s="33" customFormat="1">
      <c r="C366" s="31"/>
      <c r="D366" s="31"/>
      <c r="E366" s="30"/>
      <c r="R366" s="46"/>
      <c r="S366" s="46"/>
      <c r="T366" s="46"/>
    </row>
    <row r="367" spans="3:20" s="33" customFormat="1">
      <c r="C367" s="31"/>
      <c r="D367" s="31"/>
      <c r="E367" s="30"/>
      <c r="R367" s="46"/>
      <c r="S367" s="46"/>
      <c r="T367" s="46"/>
    </row>
    <row r="368" spans="3:20" s="33" customFormat="1">
      <c r="C368" s="31"/>
      <c r="D368" s="31"/>
      <c r="E368" s="30"/>
      <c r="R368" s="46"/>
      <c r="S368" s="46"/>
      <c r="T368" s="46"/>
    </row>
    <row r="369" spans="3:20" s="33" customFormat="1">
      <c r="C369" s="31"/>
      <c r="D369" s="31"/>
      <c r="E369" s="30"/>
      <c r="R369" s="46"/>
      <c r="S369" s="46"/>
      <c r="T369" s="46"/>
    </row>
    <row r="370" spans="3:20" s="33" customFormat="1">
      <c r="C370" s="31"/>
      <c r="D370" s="31"/>
      <c r="E370" s="30"/>
      <c r="R370" s="46"/>
      <c r="S370" s="46"/>
      <c r="T370" s="46"/>
    </row>
    <row r="371" spans="3:20" s="33" customFormat="1">
      <c r="C371" s="31"/>
      <c r="D371" s="31"/>
      <c r="E371" s="30"/>
      <c r="R371" s="46"/>
      <c r="S371" s="46"/>
      <c r="T371" s="46"/>
    </row>
    <row r="372" spans="3:20" s="33" customFormat="1">
      <c r="C372" s="31"/>
      <c r="D372" s="31"/>
      <c r="E372" s="30"/>
      <c r="R372" s="46"/>
      <c r="S372" s="46"/>
      <c r="T372" s="46"/>
    </row>
    <row r="373" spans="3:20" s="33" customFormat="1">
      <c r="C373" s="31"/>
      <c r="D373" s="31"/>
      <c r="E373" s="30"/>
      <c r="R373" s="46"/>
      <c r="S373" s="46"/>
      <c r="T373" s="46"/>
    </row>
    <row r="374" spans="3:20" s="33" customFormat="1">
      <c r="C374" s="31"/>
      <c r="D374" s="31"/>
      <c r="E374" s="30"/>
      <c r="R374" s="46"/>
      <c r="S374" s="46"/>
      <c r="T374" s="46"/>
    </row>
    <row r="375" spans="3:20" s="33" customFormat="1">
      <c r="C375" s="31"/>
      <c r="D375" s="31"/>
      <c r="E375" s="30"/>
      <c r="R375" s="46"/>
      <c r="S375" s="46"/>
      <c r="T375" s="46"/>
    </row>
    <row r="376" spans="3:20" s="33" customFormat="1">
      <c r="C376" s="31"/>
      <c r="D376" s="31"/>
      <c r="E376" s="30"/>
      <c r="R376" s="46"/>
      <c r="S376" s="46"/>
      <c r="T376" s="46"/>
    </row>
    <row r="377" spans="3:20" s="33" customFormat="1">
      <c r="C377" s="31"/>
      <c r="D377" s="31"/>
      <c r="E377" s="30"/>
      <c r="R377" s="46"/>
      <c r="S377" s="46"/>
      <c r="T377" s="46"/>
    </row>
    <row r="378" spans="3:20" s="33" customFormat="1">
      <c r="C378" s="31"/>
      <c r="D378" s="31"/>
      <c r="E378" s="30"/>
      <c r="R378" s="46"/>
      <c r="S378" s="46"/>
      <c r="T378" s="46"/>
    </row>
    <row r="379" spans="3:20" s="33" customFormat="1">
      <c r="C379" s="31"/>
      <c r="D379" s="31"/>
      <c r="E379" s="30"/>
      <c r="R379" s="46"/>
      <c r="S379" s="46"/>
      <c r="T379" s="46"/>
    </row>
    <row r="380" spans="3:20" s="33" customFormat="1">
      <c r="C380" s="31"/>
      <c r="D380" s="31"/>
      <c r="E380" s="30"/>
      <c r="R380" s="46"/>
      <c r="S380" s="46"/>
      <c r="T380" s="46"/>
    </row>
    <row r="381" spans="3:20" s="33" customFormat="1">
      <c r="C381" s="31"/>
      <c r="D381" s="31"/>
      <c r="E381" s="30"/>
      <c r="R381" s="46"/>
      <c r="S381" s="46"/>
      <c r="T381" s="46"/>
    </row>
    <row r="382" spans="3:20" s="33" customFormat="1">
      <c r="C382" s="31"/>
      <c r="D382" s="31"/>
      <c r="E382" s="30"/>
      <c r="R382" s="46"/>
      <c r="S382" s="46"/>
      <c r="T382" s="46"/>
    </row>
    <row r="383" spans="3:20" s="33" customFormat="1">
      <c r="C383" s="31"/>
      <c r="D383" s="31"/>
      <c r="E383" s="30"/>
      <c r="R383" s="46"/>
      <c r="S383" s="46"/>
      <c r="T383" s="46"/>
    </row>
    <row r="384" spans="3:20" s="33" customFormat="1">
      <c r="C384" s="31"/>
      <c r="D384" s="31"/>
      <c r="E384" s="30"/>
      <c r="R384" s="46"/>
      <c r="S384" s="46"/>
      <c r="T384" s="46"/>
    </row>
    <row r="385" spans="3:20" s="33" customFormat="1">
      <c r="C385" s="31"/>
      <c r="D385" s="31"/>
      <c r="E385" s="30"/>
      <c r="R385" s="46"/>
      <c r="S385" s="46"/>
      <c r="T385" s="46"/>
    </row>
    <row r="386" spans="3:20" s="33" customFormat="1">
      <c r="C386" s="31"/>
      <c r="D386" s="31"/>
      <c r="E386" s="30"/>
      <c r="R386" s="46"/>
      <c r="S386" s="46"/>
      <c r="T386" s="46"/>
    </row>
    <row r="387" spans="3:20" s="33" customFormat="1">
      <c r="C387" s="31"/>
      <c r="D387" s="31"/>
      <c r="E387" s="30"/>
      <c r="R387" s="46"/>
      <c r="S387" s="46"/>
      <c r="T387" s="46"/>
    </row>
    <row r="388" spans="3:20" s="33" customFormat="1">
      <c r="C388" s="31"/>
      <c r="D388" s="31"/>
      <c r="E388" s="30"/>
      <c r="R388" s="46"/>
      <c r="S388" s="46"/>
      <c r="T388" s="46"/>
    </row>
    <row r="389" spans="3:20" s="33" customFormat="1">
      <c r="C389" s="31"/>
      <c r="D389" s="31"/>
      <c r="E389" s="30"/>
      <c r="R389" s="46"/>
      <c r="S389" s="46"/>
      <c r="T389" s="46"/>
    </row>
    <row r="390" spans="3:20" s="33" customFormat="1">
      <c r="C390" s="31"/>
      <c r="D390" s="31"/>
      <c r="E390" s="30"/>
      <c r="R390" s="46"/>
      <c r="S390" s="46"/>
      <c r="T390" s="46"/>
    </row>
    <row r="391" spans="3:20" s="33" customFormat="1">
      <c r="C391" s="31"/>
      <c r="D391" s="31"/>
      <c r="E391" s="30"/>
      <c r="R391" s="46"/>
      <c r="S391" s="46"/>
      <c r="T391" s="46"/>
    </row>
    <row r="392" spans="3:20" s="33" customFormat="1">
      <c r="C392" s="31"/>
      <c r="D392" s="31"/>
      <c r="E392" s="30"/>
      <c r="R392" s="46"/>
      <c r="S392" s="46"/>
      <c r="T392" s="46"/>
    </row>
    <row r="393" spans="3:20" s="33" customFormat="1">
      <c r="C393" s="31"/>
      <c r="D393" s="31"/>
      <c r="E393" s="30"/>
      <c r="R393" s="46"/>
      <c r="S393" s="46"/>
      <c r="T393" s="46"/>
    </row>
    <row r="394" spans="3:20" s="33" customFormat="1">
      <c r="C394" s="31"/>
      <c r="D394" s="31"/>
      <c r="E394" s="30"/>
      <c r="R394" s="46"/>
      <c r="S394" s="46"/>
      <c r="T394" s="46"/>
    </row>
    <row r="395" spans="3:20" s="33" customFormat="1">
      <c r="C395" s="31"/>
      <c r="D395" s="31"/>
      <c r="E395" s="30"/>
      <c r="R395" s="46"/>
      <c r="S395" s="46"/>
      <c r="T395" s="46"/>
    </row>
    <row r="396" spans="3:20" s="33" customFormat="1">
      <c r="C396" s="31"/>
      <c r="D396" s="31"/>
      <c r="E396" s="30"/>
      <c r="R396" s="46"/>
      <c r="S396" s="46"/>
      <c r="T396" s="46"/>
    </row>
    <row r="397" spans="3:20" s="33" customFormat="1">
      <c r="C397" s="31"/>
      <c r="D397" s="31"/>
      <c r="E397" s="30"/>
      <c r="R397" s="46"/>
      <c r="S397" s="46"/>
      <c r="T397" s="46"/>
    </row>
    <row r="398" spans="3:20" s="33" customFormat="1">
      <c r="C398" s="31"/>
      <c r="D398" s="31"/>
      <c r="E398" s="30"/>
      <c r="R398" s="46"/>
      <c r="S398" s="46"/>
      <c r="T398" s="46"/>
    </row>
    <row r="399" spans="3:20" s="33" customFormat="1">
      <c r="C399" s="31"/>
      <c r="D399" s="31"/>
      <c r="E399" s="30"/>
      <c r="R399" s="46"/>
      <c r="S399" s="46"/>
      <c r="T399" s="46"/>
    </row>
    <row r="400" spans="3:20" s="33" customFormat="1">
      <c r="C400" s="31"/>
      <c r="D400" s="31"/>
      <c r="E400" s="30"/>
      <c r="R400" s="46"/>
      <c r="S400" s="46"/>
      <c r="T400" s="46"/>
    </row>
    <row r="401" spans="3:20" s="33" customFormat="1">
      <c r="C401" s="31"/>
      <c r="D401" s="31"/>
      <c r="E401" s="30"/>
      <c r="R401" s="46"/>
      <c r="S401" s="46"/>
      <c r="T401" s="46"/>
    </row>
    <row r="402" spans="3:20" s="33" customFormat="1">
      <c r="C402" s="31"/>
      <c r="D402" s="31"/>
      <c r="E402" s="30"/>
      <c r="R402" s="46"/>
      <c r="S402" s="46"/>
      <c r="T402" s="46"/>
    </row>
    <row r="403" spans="3:20" s="33" customFormat="1">
      <c r="C403" s="31"/>
      <c r="D403" s="31"/>
      <c r="E403" s="30"/>
      <c r="R403" s="46"/>
      <c r="S403" s="46"/>
      <c r="T403" s="46"/>
    </row>
    <row r="404" spans="3:20" s="33" customFormat="1">
      <c r="C404" s="31"/>
      <c r="D404" s="31"/>
      <c r="E404" s="30"/>
      <c r="R404" s="46"/>
      <c r="S404" s="46"/>
      <c r="T404" s="46"/>
    </row>
    <row r="405" spans="3:20" s="33" customFormat="1">
      <c r="C405" s="31"/>
      <c r="D405" s="31"/>
      <c r="E405" s="30"/>
      <c r="R405" s="46"/>
      <c r="S405" s="46"/>
      <c r="T405" s="46"/>
    </row>
    <row r="406" spans="3:20" s="33" customFormat="1">
      <c r="C406" s="31"/>
      <c r="D406" s="31"/>
      <c r="E406" s="30"/>
      <c r="R406" s="46"/>
      <c r="S406" s="46"/>
      <c r="T406" s="46"/>
    </row>
    <row r="407" spans="3:20" s="33" customFormat="1">
      <c r="C407" s="31"/>
      <c r="D407" s="31"/>
      <c r="E407" s="30"/>
      <c r="R407" s="46"/>
      <c r="S407" s="46"/>
      <c r="T407" s="46"/>
    </row>
    <row r="408" spans="3:20" s="33" customFormat="1">
      <c r="C408" s="31"/>
      <c r="D408" s="31"/>
      <c r="E408" s="30"/>
      <c r="R408" s="46"/>
      <c r="S408" s="46"/>
      <c r="T408" s="46"/>
    </row>
    <row r="409" spans="3:20" s="33" customFormat="1">
      <c r="C409" s="31"/>
      <c r="D409" s="31"/>
      <c r="E409" s="30"/>
      <c r="R409" s="46"/>
      <c r="S409" s="46"/>
      <c r="T409" s="46"/>
    </row>
    <row r="410" spans="3:20" s="33" customFormat="1">
      <c r="C410" s="31"/>
      <c r="D410" s="31"/>
      <c r="E410" s="30"/>
      <c r="R410" s="46"/>
      <c r="S410" s="46"/>
      <c r="T410" s="46"/>
    </row>
    <row r="411" spans="3:20" s="33" customFormat="1">
      <c r="C411" s="31"/>
      <c r="D411" s="31"/>
      <c r="E411" s="30"/>
      <c r="R411" s="46"/>
      <c r="S411" s="46"/>
      <c r="T411" s="46"/>
    </row>
    <row r="412" spans="3:20" s="33" customFormat="1">
      <c r="C412" s="31"/>
      <c r="D412" s="31"/>
      <c r="E412" s="30"/>
      <c r="R412" s="46"/>
      <c r="S412" s="46"/>
      <c r="T412" s="46"/>
    </row>
    <row r="413" spans="3:20" s="33" customFormat="1">
      <c r="C413" s="31"/>
      <c r="D413" s="31"/>
      <c r="E413" s="30"/>
      <c r="R413" s="46"/>
      <c r="S413" s="46"/>
      <c r="T413" s="46"/>
    </row>
    <row r="414" spans="3:20" s="33" customFormat="1">
      <c r="C414" s="31"/>
      <c r="D414" s="31"/>
      <c r="E414" s="30"/>
      <c r="R414" s="46"/>
      <c r="S414" s="46"/>
      <c r="T414" s="46"/>
    </row>
    <row r="415" spans="3:20" s="33" customFormat="1">
      <c r="C415" s="31"/>
      <c r="D415" s="31"/>
      <c r="E415" s="30"/>
      <c r="R415" s="46"/>
      <c r="S415" s="46"/>
      <c r="T415" s="46"/>
    </row>
    <row r="416" spans="3:20" s="33" customFormat="1">
      <c r="C416" s="31"/>
      <c r="D416" s="31"/>
      <c r="E416" s="30"/>
      <c r="R416" s="46"/>
      <c r="S416" s="46"/>
      <c r="T416" s="46"/>
    </row>
    <row r="417" spans="3:20" s="33" customFormat="1">
      <c r="C417" s="31"/>
      <c r="D417" s="31"/>
      <c r="E417" s="30"/>
      <c r="R417" s="46"/>
      <c r="S417" s="46"/>
      <c r="T417" s="46"/>
    </row>
    <row r="418" spans="3:20" s="33" customFormat="1">
      <c r="C418" s="31"/>
      <c r="D418" s="31"/>
      <c r="E418" s="30"/>
      <c r="R418" s="46"/>
      <c r="S418" s="46"/>
      <c r="T418" s="46"/>
    </row>
    <row r="419" spans="3:20" s="33" customFormat="1">
      <c r="C419" s="31"/>
      <c r="D419" s="31"/>
      <c r="E419" s="30"/>
      <c r="R419" s="46"/>
      <c r="S419" s="46"/>
      <c r="T419" s="46"/>
    </row>
    <row r="420" spans="3:20" s="33" customFormat="1">
      <c r="C420" s="31"/>
      <c r="D420" s="31"/>
      <c r="E420" s="30"/>
      <c r="R420" s="46"/>
      <c r="S420" s="46"/>
      <c r="T420" s="46"/>
    </row>
    <row r="421" spans="3:20" s="33" customFormat="1">
      <c r="C421" s="31"/>
      <c r="D421" s="31"/>
      <c r="E421" s="30"/>
      <c r="R421" s="46"/>
      <c r="S421" s="46"/>
      <c r="T421" s="46"/>
    </row>
    <row r="422" spans="3:20" s="33" customFormat="1">
      <c r="C422" s="31"/>
      <c r="D422" s="31"/>
      <c r="E422" s="30"/>
      <c r="R422" s="46"/>
      <c r="S422" s="46"/>
      <c r="T422" s="46"/>
    </row>
    <row r="423" spans="3:20" s="33" customFormat="1">
      <c r="C423" s="31"/>
      <c r="D423" s="31"/>
      <c r="E423" s="30"/>
      <c r="R423" s="46"/>
      <c r="S423" s="46"/>
      <c r="T423" s="46"/>
    </row>
    <row r="424" spans="3:20" s="33" customFormat="1">
      <c r="C424" s="31"/>
      <c r="D424" s="31"/>
      <c r="E424" s="30"/>
      <c r="R424" s="46"/>
      <c r="S424" s="46"/>
      <c r="T424" s="46"/>
    </row>
    <row r="425" spans="3:20" s="33" customFormat="1">
      <c r="C425" s="31"/>
      <c r="D425" s="31"/>
      <c r="E425" s="30"/>
      <c r="R425" s="46"/>
      <c r="S425" s="46"/>
      <c r="T425" s="46"/>
    </row>
    <row r="426" spans="3:20" s="33" customFormat="1">
      <c r="C426" s="31"/>
      <c r="D426" s="31"/>
      <c r="E426" s="30"/>
      <c r="R426" s="46"/>
      <c r="S426" s="46"/>
      <c r="T426" s="46"/>
    </row>
    <row r="427" spans="3:20" s="33" customFormat="1">
      <c r="C427" s="31"/>
      <c r="D427" s="31"/>
      <c r="E427" s="30"/>
      <c r="R427" s="46"/>
      <c r="S427" s="46"/>
      <c r="T427" s="46"/>
    </row>
    <row r="428" spans="3:20" s="33" customFormat="1">
      <c r="C428" s="31"/>
      <c r="D428" s="31"/>
      <c r="E428" s="30"/>
      <c r="R428" s="46"/>
      <c r="S428" s="46"/>
      <c r="T428" s="46"/>
    </row>
    <row r="429" spans="3:20" s="33" customFormat="1">
      <c r="C429" s="31"/>
      <c r="D429" s="31"/>
      <c r="E429" s="30"/>
      <c r="R429" s="46"/>
      <c r="S429" s="46"/>
      <c r="T429" s="46"/>
    </row>
    <row r="430" spans="3:20" s="33" customFormat="1">
      <c r="C430" s="31"/>
      <c r="D430" s="31"/>
      <c r="E430" s="30"/>
      <c r="R430" s="46"/>
      <c r="S430" s="46"/>
      <c r="T430" s="46"/>
    </row>
    <row r="431" spans="3:20" s="33" customFormat="1">
      <c r="C431" s="31"/>
      <c r="D431" s="31"/>
      <c r="E431" s="30"/>
      <c r="R431" s="46"/>
      <c r="S431" s="46"/>
      <c r="T431" s="46"/>
    </row>
    <row r="432" spans="3:20" s="33" customFormat="1">
      <c r="C432" s="31"/>
      <c r="D432" s="31"/>
      <c r="E432" s="30"/>
      <c r="R432" s="46"/>
      <c r="S432" s="46"/>
      <c r="T432" s="46"/>
    </row>
    <row r="433" spans="3:20" s="33" customFormat="1">
      <c r="C433" s="31"/>
      <c r="D433" s="31"/>
      <c r="E433" s="30"/>
      <c r="R433" s="46"/>
      <c r="S433" s="46"/>
      <c r="T433" s="46"/>
    </row>
    <row r="434" spans="3:20" s="33" customFormat="1">
      <c r="C434" s="31"/>
      <c r="D434" s="31"/>
      <c r="E434" s="30"/>
      <c r="R434" s="46"/>
      <c r="S434" s="46"/>
      <c r="T434" s="46"/>
    </row>
    <row r="435" spans="3:20" s="33" customFormat="1">
      <c r="C435" s="31"/>
      <c r="D435" s="31"/>
      <c r="E435" s="30"/>
      <c r="R435" s="46"/>
      <c r="S435" s="46"/>
      <c r="T435" s="46"/>
    </row>
    <row r="436" spans="3:20" s="33" customFormat="1">
      <c r="C436" s="31"/>
      <c r="D436" s="31"/>
      <c r="E436" s="30"/>
      <c r="R436" s="46"/>
      <c r="S436" s="46"/>
      <c r="T436" s="46"/>
    </row>
    <row r="437" spans="3:20" s="33" customFormat="1">
      <c r="C437" s="31"/>
      <c r="D437" s="31"/>
      <c r="E437" s="30"/>
      <c r="R437" s="46"/>
      <c r="S437" s="46"/>
      <c r="T437" s="46"/>
    </row>
    <row r="438" spans="3:20" s="33" customFormat="1">
      <c r="C438" s="31"/>
      <c r="D438" s="31"/>
      <c r="E438" s="30"/>
      <c r="R438" s="46"/>
      <c r="S438" s="46"/>
      <c r="T438" s="46"/>
    </row>
    <row r="439" spans="3:20" s="33" customFormat="1">
      <c r="C439" s="31"/>
      <c r="D439" s="31"/>
      <c r="E439" s="30"/>
      <c r="R439" s="46"/>
      <c r="S439" s="46"/>
      <c r="T439" s="46"/>
    </row>
    <row r="440" spans="3:20" s="33" customFormat="1">
      <c r="C440" s="31"/>
      <c r="D440" s="31"/>
      <c r="E440" s="30"/>
      <c r="R440" s="46"/>
      <c r="S440" s="46"/>
      <c r="T440" s="46"/>
    </row>
    <row r="441" spans="3:20" s="33" customFormat="1">
      <c r="C441" s="31"/>
      <c r="D441" s="31"/>
      <c r="E441" s="30"/>
      <c r="R441" s="46"/>
      <c r="S441" s="46"/>
      <c r="T441" s="46"/>
    </row>
    <row r="442" spans="3:20" s="33" customFormat="1">
      <c r="C442" s="31"/>
      <c r="D442" s="31"/>
      <c r="E442" s="30"/>
      <c r="R442" s="46"/>
      <c r="S442" s="46"/>
      <c r="T442" s="46"/>
    </row>
    <row r="443" spans="3:20" s="33" customFormat="1">
      <c r="C443" s="31"/>
      <c r="D443" s="31"/>
      <c r="E443" s="30"/>
      <c r="R443" s="46"/>
      <c r="S443" s="46"/>
      <c r="T443" s="46"/>
    </row>
    <row r="444" spans="3:20" s="33" customFormat="1">
      <c r="C444" s="31"/>
      <c r="D444" s="31"/>
      <c r="E444" s="30"/>
      <c r="R444" s="46"/>
      <c r="S444" s="46"/>
      <c r="T444" s="46"/>
    </row>
    <row r="445" spans="3:20" s="33" customFormat="1">
      <c r="C445" s="31"/>
      <c r="D445" s="31"/>
      <c r="E445" s="30"/>
      <c r="R445" s="46"/>
      <c r="S445" s="46"/>
      <c r="T445" s="46"/>
    </row>
    <row r="446" spans="3:20" s="33" customFormat="1">
      <c r="C446" s="31"/>
      <c r="D446" s="31"/>
      <c r="E446" s="30"/>
      <c r="R446" s="46"/>
      <c r="S446" s="46"/>
      <c r="T446" s="46"/>
    </row>
    <row r="447" spans="3:20" s="33" customFormat="1">
      <c r="C447" s="31"/>
      <c r="D447" s="31"/>
      <c r="E447" s="30"/>
      <c r="R447" s="46"/>
      <c r="S447" s="46"/>
      <c r="T447" s="46"/>
    </row>
    <row r="448" spans="3:20" s="33" customFormat="1">
      <c r="C448" s="31"/>
      <c r="D448" s="31"/>
      <c r="E448" s="30"/>
      <c r="R448" s="46"/>
      <c r="S448" s="46"/>
      <c r="T448" s="46"/>
    </row>
    <row r="449" spans="3:20" s="33" customFormat="1">
      <c r="C449" s="31"/>
      <c r="D449" s="31"/>
      <c r="E449" s="30"/>
      <c r="R449" s="46"/>
      <c r="S449" s="46"/>
      <c r="T449" s="46"/>
    </row>
    <row r="450" spans="3:20" s="33" customFormat="1">
      <c r="C450" s="31"/>
      <c r="D450" s="31"/>
      <c r="E450" s="30"/>
      <c r="R450" s="46"/>
      <c r="S450" s="46"/>
      <c r="T450" s="46"/>
    </row>
    <row r="451" spans="3:20" s="33" customFormat="1">
      <c r="C451" s="31"/>
      <c r="D451" s="31"/>
      <c r="E451" s="30"/>
      <c r="R451" s="46"/>
      <c r="S451" s="46"/>
      <c r="T451" s="46"/>
    </row>
    <row r="452" spans="3:20" s="33" customFormat="1">
      <c r="C452" s="31"/>
      <c r="D452" s="31"/>
      <c r="E452" s="30"/>
      <c r="R452" s="46"/>
      <c r="S452" s="46"/>
      <c r="T452" s="46"/>
    </row>
    <row r="453" spans="3:20" s="33" customFormat="1">
      <c r="C453" s="31"/>
      <c r="D453" s="31"/>
      <c r="E453" s="30"/>
      <c r="R453" s="46"/>
      <c r="S453" s="46"/>
      <c r="T453" s="46"/>
    </row>
    <row r="454" spans="3:20" s="33" customFormat="1">
      <c r="C454" s="31"/>
      <c r="D454" s="31"/>
      <c r="E454" s="30"/>
      <c r="R454" s="46"/>
      <c r="S454" s="46"/>
      <c r="T454" s="46"/>
    </row>
    <row r="455" spans="3:20" s="33" customFormat="1">
      <c r="C455" s="31"/>
      <c r="D455" s="31"/>
      <c r="E455" s="30"/>
      <c r="R455" s="46"/>
      <c r="S455" s="46"/>
      <c r="T455" s="46"/>
    </row>
    <row r="456" spans="3:20" s="33" customFormat="1">
      <c r="C456" s="31"/>
      <c r="D456" s="31"/>
      <c r="E456" s="30"/>
      <c r="R456" s="46"/>
      <c r="S456" s="46"/>
      <c r="T456" s="46"/>
    </row>
    <row r="457" spans="3:20" s="33" customFormat="1">
      <c r="C457" s="31"/>
      <c r="D457" s="31"/>
      <c r="E457" s="30"/>
      <c r="R457" s="46"/>
      <c r="S457" s="46"/>
      <c r="T457" s="46"/>
    </row>
    <row r="458" spans="3:20" s="33" customFormat="1">
      <c r="C458" s="31"/>
      <c r="D458" s="31"/>
      <c r="E458" s="30"/>
      <c r="R458" s="46"/>
      <c r="S458" s="46"/>
      <c r="T458" s="46"/>
    </row>
    <row r="459" spans="3:20" s="33" customFormat="1">
      <c r="C459" s="31"/>
      <c r="D459" s="31"/>
      <c r="E459" s="30"/>
      <c r="R459" s="46"/>
      <c r="S459" s="46"/>
      <c r="T459" s="46"/>
    </row>
    <row r="460" spans="3:20" s="33" customFormat="1">
      <c r="C460" s="31"/>
      <c r="D460" s="31"/>
      <c r="E460" s="30"/>
      <c r="R460" s="46"/>
      <c r="S460" s="46"/>
      <c r="T460" s="46"/>
    </row>
    <row r="461" spans="3:20" s="33" customFormat="1">
      <c r="C461" s="31"/>
      <c r="D461" s="31"/>
      <c r="E461" s="30"/>
      <c r="R461" s="46"/>
      <c r="S461" s="46"/>
      <c r="T461" s="46"/>
    </row>
    <row r="462" spans="3:20" s="33" customFormat="1">
      <c r="C462" s="31"/>
      <c r="D462" s="31"/>
      <c r="E462" s="30"/>
      <c r="R462" s="46"/>
      <c r="S462" s="46"/>
      <c r="T462" s="46"/>
    </row>
    <row r="463" spans="3:20" s="33" customFormat="1">
      <c r="C463" s="31"/>
      <c r="D463" s="31"/>
      <c r="E463" s="30"/>
      <c r="R463" s="46"/>
      <c r="S463" s="46"/>
      <c r="T463" s="46"/>
    </row>
    <row r="464" spans="3:20" s="33" customFormat="1">
      <c r="C464" s="31"/>
      <c r="D464" s="31"/>
      <c r="E464" s="30"/>
      <c r="R464" s="46"/>
      <c r="S464" s="46"/>
      <c r="T464" s="46"/>
    </row>
    <row r="465" spans="3:20" s="33" customFormat="1">
      <c r="C465" s="31"/>
      <c r="D465" s="31"/>
      <c r="E465" s="30"/>
      <c r="R465" s="46"/>
      <c r="S465" s="46"/>
      <c r="T465" s="46"/>
    </row>
    <row r="466" spans="3:20" s="33" customFormat="1">
      <c r="C466" s="31"/>
      <c r="D466" s="31"/>
      <c r="E466" s="30"/>
      <c r="R466" s="46"/>
      <c r="S466" s="46"/>
      <c r="T466" s="46"/>
    </row>
    <row r="467" spans="3:20" s="33" customFormat="1">
      <c r="C467" s="31"/>
      <c r="D467" s="31"/>
      <c r="E467" s="30"/>
      <c r="R467" s="46"/>
      <c r="S467" s="46"/>
      <c r="T467" s="46"/>
    </row>
    <row r="468" spans="3:20" s="33" customFormat="1">
      <c r="C468" s="31"/>
      <c r="D468" s="31"/>
      <c r="E468" s="30"/>
      <c r="R468" s="46"/>
      <c r="S468" s="46"/>
      <c r="T468" s="46"/>
    </row>
    <row r="469" spans="3:20" s="33" customFormat="1">
      <c r="C469" s="31"/>
      <c r="D469" s="31"/>
      <c r="E469" s="30"/>
      <c r="R469" s="46"/>
      <c r="S469" s="46"/>
      <c r="T469" s="46"/>
    </row>
    <row r="470" spans="3:20" s="33" customFormat="1">
      <c r="C470" s="31"/>
      <c r="D470" s="31"/>
      <c r="E470" s="30"/>
      <c r="R470" s="46"/>
      <c r="S470" s="46"/>
      <c r="T470" s="46"/>
    </row>
    <row r="471" spans="3:20" s="33" customFormat="1">
      <c r="C471" s="31"/>
      <c r="D471" s="31"/>
      <c r="E471" s="30"/>
      <c r="R471" s="46"/>
      <c r="S471" s="46"/>
      <c r="T471" s="46"/>
    </row>
    <row r="472" spans="3:20" s="33" customFormat="1">
      <c r="C472" s="31"/>
      <c r="D472" s="31"/>
      <c r="E472" s="30"/>
      <c r="R472" s="46"/>
      <c r="S472" s="46"/>
      <c r="T472" s="46"/>
    </row>
    <row r="473" spans="3:20" s="33" customFormat="1">
      <c r="C473" s="31"/>
      <c r="D473" s="31"/>
      <c r="E473" s="30"/>
      <c r="R473" s="46"/>
      <c r="S473" s="46"/>
      <c r="T473" s="46"/>
    </row>
    <row r="474" spans="3:20" s="33" customFormat="1">
      <c r="C474" s="31"/>
      <c r="D474" s="31"/>
      <c r="E474" s="30"/>
      <c r="R474" s="46"/>
      <c r="S474" s="46"/>
      <c r="T474" s="46"/>
    </row>
    <row r="475" spans="3:20" s="33" customFormat="1">
      <c r="C475" s="31"/>
      <c r="D475" s="31"/>
      <c r="E475" s="30"/>
      <c r="R475" s="46"/>
      <c r="S475" s="46"/>
      <c r="T475" s="46"/>
    </row>
    <row r="476" spans="3:20" s="33" customFormat="1">
      <c r="C476" s="31"/>
      <c r="D476" s="31"/>
      <c r="E476" s="30"/>
      <c r="R476" s="46"/>
      <c r="S476" s="46"/>
      <c r="T476" s="46"/>
    </row>
    <row r="477" spans="3:20" s="33" customFormat="1">
      <c r="C477" s="31"/>
      <c r="D477" s="31"/>
      <c r="E477" s="30"/>
      <c r="R477" s="46"/>
      <c r="S477" s="46"/>
      <c r="T477" s="46"/>
    </row>
    <row r="478" spans="3:20" s="33" customFormat="1">
      <c r="C478" s="31"/>
      <c r="D478" s="31"/>
      <c r="E478" s="30"/>
      <c r="R478" s="46"/>
      <c r="S478" s="46"/>
      <c r="T478" s="46"/>
    </row>
    <row r="479" spans="3:20" s="33" customFormat="1">
      <c r="C479" s="31"/>
      <c r="D479" s="31"/>
      <c r="E479" s="30"/>
      <c r="R479" s="46"/>
      <c r="S479" s="46"/>
      <c r="T479" s="46"/>
    </row>
    <row r="480" spans="3:20" s="33" customFormat="1">
      <c r="C480" s="31"/>
      <c r="D480" s="31"/>
      <c r="E480" s="30"/>
      <c r="R480" s="46"/>
      <c r="S480" s="46"/>
      <c r="T480" s="46"/>
    </row>
    <row r="481" spans="3:20" s="33" customFormat="1">
      <c r="C481" s="31"/>
      <c r="D481" s="31"/>
      <c r="E481" s="30"/>
      <c r="R481" s="46"/>
      <c r="S481" s="46"/>
      <c r="T481" s="46"/>
    </row>
    <row r="482" spans="3:20" s="33" customFormat="1">
      <c r="C482" s="31"/>
      <c r="D482" s="31"/>
      <c r="E482" s="30"/>
      <c r="R482" s="46"/>
      <c r="S482" s="46"/>
      <c r="T482" s="46"/>
    </row>
    <row r="483" spans="3:20" s="33" customFormat="1">
      <c r="C483" s="31"/>
      <c r="D483" s="31"/>
      <c r="E483" s="30"/>
      <c r="R483" s="46"/>
      <c r="S483" s="46"/>
      <c r="T483" s="46"/>
    </row>
    <row r="484" spans="3:20" s="33" customFormat="1">
      <c r="C484" s="31"/>
      <c r="D484" s="31"/>
      <c r="E484" s="30"/>
      <c r="R484" s="46"/>
      <c r="S484" s="46"/>
      <c r="T484" s="46"/>
    </row>
    <row r="485" spans="3:20" s="33" customFormat="1">
      <c r="C485" s="31"/>
      <c r="D485" s="31"/>
      <c r="E485" s="30"/>
      <c r="R485" s="46"/>
      <c r="S485" s="46"/>
      <c r="T485" s="46"/>
    </row>
    <row r="486" spans="3:20" s="33" customFormat="1">
      <c r="C486" s="31"/>
      <c r="D486" s="31"/>
      <c r="E486" s="30"/>
      <c r="R486" s="46"/>
      <c r="S486" s="46"/>
      <c r="T486" s="46"/>
    </row>
    <row r="487" spans="3:20" s="33" customFormat="1">
      <c r="C487" s="31"/>
      <c r="D487" s="31"/>
      <c r="E487" s="30"/>
      <c r="R487" s="46"/>
      <c r="S487" s="46"/>
      <c r="T487" s="46"/>
    </row>
    <row r="488" spans="3:20" s="33" customFormat="1">
      <c r="C488" s="31"/>
      <c r="D488" s="31"/>
      <c r="E488" s="30"/>
      <c r="R488" s="46"/>
      <c r="S488" s="46"/>
      <c r="T488" s="46"/>
    </row>
    <row r="489" spans="3:20" s="33" customFormat="1">
      <c r="C489" s="31"/>
      <c r="D489" s="31"/>
      <c r="E489" s="30"/>
      <c r="R489" s="46"/>
      <c r="S489" s="46"/>
      <c r="T489" s="46"/>
    </row>
    <row r="490" spans="3:20" s="33" customFormat="1">
      <c r="C490" s="31"/>
      <c r="D490" s="31"/>
      <c r="E490" s="30"/>
      <c r="R490" s="46"/>
      <c r="S490" s="46"/>
      <c r="T490" s="46"/>
    </row>
    <row r="491" spans="3:20" s="33" customFormat="1">
      <c r="C491" s="31"/>
      <c r="D491" s="31"/>
      <c r="E491" s="30"/>
      <c r="R491" s="46"/>
      <c r="S491" s="46"/>
      <c r="T491" s="46"/>
    </row>
    <row r="492" spans="3:20" s="33" customFormat="1">
      <c r="C492" s="31"/>
      <c r="D492" s="31"/>
      <c r="E492" s="30"/>
      <c r="R492" s="46"/>
      <c r="S492" s="46"/>
      <c r="T492" s="46"/>
    </row>
    <row r="493" spans="3:20" s="33" customFormat="1">
      <c r="C493" s="31"/>
      <c r="D493" s="31"/>
      <c r="E493" s="30"/>
      <c r="R493" s="46"/>
      <c r="S493" s="46"/>
      <c r="T493" s="46"/>
    </row>
    <row r="494" spans="3:20" s="33" customFormat="1">
      <c r="C494" s="31"/>
      <c r="D494" s="31"/>
      <c r="E494" s="30"/>
      <c r="R494" s="46"/>
      <c r="S494" s="46"/>
      <c r="T494" s="46"/>
    </row>
    <row r="495" spans="3:20" s="33" customFormat="1">
      <c r="C495" s="31"/>
      <c r="D495" s="31"/>
      <c r="E495" s="30"/>
      <c r="R495" s="46"/>
      <c r="S495" s="46"/>
      <c r="T495" s="46"/>
    </row>
    <row r="496" spans="3:20" s="33" customFormat="1">
      <c r="C496" s="31"/>
      <c r="D496" s="31"/>
      <c r="E496" s="30"/>
      <c r="R496" s="46"/>
      <c r="S496" s="46"/>
      <c r="T496" s="46"/>
    </row>
    <row r="497" spans="3:20" s="33" customFormat="1">
      <c r="C497" s="31"/>
      <c r="D497" s="31"/>
      <c r="E497" s="30"/>
      <c r="R497" s="46"/>
      <c r="S497" s="46"/>
      <c r="T497" s="46"/>
    </row>
    <row r="498" spans="3:20" s="33" customFormat="1">
      <c r="C498" s="31"/>
      <c r="D498" s="31"/>
      <c r="E498" s="30"/>
      <c r="R498" s="46"/>
      <c r="S498" s="46"/>
      <c r="T498" s="46"/>
    </row>
    <row r="499" spans="3:20" s="33" customFormat="1">
      <c r="C499" s="31"/>
      <c r="D499" s="31"/>
      <c r="E499" s="30"/>
      <c r="R499" s="46"/>
      <c r="S499" s="46"/>
      <c r="T499" s="46"/>
    </row>
    <row r="500" spans="3:20" s="33" customFormat="1">
      <c r="C500" s="31"/>
      <c r="D500" s="31"/>
      <c r="E500" s="30"/>
      <c r="R500" s="46"/>
      <c r="S500" s="46"/>
      <c r="T500" s="46"/>
    </row>
    <row r="501" spans="3:20" s="33" customFormat="1">
      <c r="C501" s="31"/>
      <c r="D501" s="31"/>
      <c r="E501" s="30"/>
      <c r="R501" s="46"/>
      <c r="S501" s="46"/>
      <c r="T501" s="46"/>
    </row>
    <row r="502" spans="3:20" s="33" customFormat="1">
      <c r="C502" s="31"/>
      <c r="D502" s="31"/>
      <c r="E502" s="30"/>
      <c r="R502" s="46"/>
      <c r="S502" s="46"/>
      <c r="T502" s="46"/>
    </row>
    <row r="503" spans="3:20" s="33" customFormat="1">
      <c r="C503" s="31"/>
      <c r="D503" s="31"/>
      <c r="E503" s="30"/>
      <c r="R503" s="46"/>
      <c r="S503" s="46"/>
      <c r="T503" s="46"/>
    </row>
    <row r="504" spans="3:20" s="33" customFormat="1">
      <c r="C504" s="31"/>
      <c r="D504" s="31"/>
      <c r="E504" s="30"/>
      <c r="R504" s="46"/>
      <c r="S504" s="46"/>
      <c r="T504" s="46"/>
    </row>
    <row r="505" spans="3:20" s="33" customFormat="1">
      <c r="C505" s="31"/>
      <c r="D505" s="31"/>
      <c r="E505" s="30"/>
      <c r="R505" s="46"/>
      <c r="S505" s="46"/>
      <c r="T505" s="46"/>
    </row>
    <row r="506" spans="3:20" s="33" customFormat="1">
      <c r="C506" s="31"/>
      <c r="D506" s="31"/>
      <c r="E506" s="30"/>
      <c r="R506" s="46"/>
      <c r="S506" s="46"/>
      <c r="T506" s="46"/>
    </row>
    <row r="507" spans="3:20" s="33" customFormat="1">
      <c r="C507" s="31"/>
      <c r="D507" s="31"/>
      <c r="E507" s="30"/>
      <c r="R507" s="46"/>
      <c r="S507" s="46"/>
      <c r="T507" s="46"/>
    </row>
    <row r="508" spans="3:20" s="33" customFormat="1">
      <c r="C508" s="31"/>
      <c r="D508" s="31"/>
      <c r="E508" s="30"/>
      <c r="R508" s="46"/>
      <c r="S508" s="46"/>
      <c r="T508" s="46"/>
    </row>
    <row r="509" spans="3:20" s="33" customFormat="1">
      <c r="C509" s="31"/>
      <c r="D509" s="31"/>
      <c r="E509" s="30"/>
      <c r="R509" s="46"/>
      <c r="S509" s="46"/>
      <c r="T509" s="46"/>
    </row>
    <row r="510" spans="3:20" s="33" customFormat="1">
      <c r="C510" s="31"/>
      <c r="D510" s="31"/>
      <c r="E510" s="30"/>
      <c r="R510" s="46"/>
      <c r="S510" s="46"/>
      <c r="T510" s="46"/>
    </row>
    <row r="511" spans="3:20" s="33" customFormat="1">
      <c r="C511" s="31"/>
      <c r="D511" s="31"/>
      <c r="E511" s="30"/>
      <c r="R511" s="46"/>
      <c r="S511" s="46"/>
      <c r="T511" s="46"/>
    </row>
    <row r="512" spans="3:20" s="33" customFormat="1">
      <c r="C512" s="31"/>
      <c r="D512" s="31"/>
      <c r="E512" s="30"/>
      <c r="R512" s="46"/>
      <c r="S512" s="46"/>
      <c r="T512" s="46"/>
    </row>
    <row r="513" spans="3:20" s="33" customFormat="1">
      <c r="C513" s="31"/>
      <c r="D513" s="31"/>
      <c r="E513" s="30"/>
      <c r="R513" s="46"/>
      <c r="S513" s="46"/>
      <c r="T513" s="46"/>
    </row>
    <row r="514" spans="3:20" s="33" customFormat="1">
      <c r="C514" s="31"/>
      <c r="D514" s="31"/>
      <c r="E514" s="30"/>
      <c r="R514" s="46"/>
      <c r="S514" s="46"/>
      <c r="T514" s="46"/>
    </row>
    <row r="515" spans="3:20" s="33" customFormat="1">
      <c r="C515" s="31"/>
      <c r="D515" s="31"/>
      <c r="E515" s="30"/>
      <c r="R515" s="46"/>
      <c r="S515" s="46"/>
      <c r="T515" s="46"/>
    </row>
    <row r="516" spans="3:20" s="33" customFormat="1">
      <c r="C516" s="31"/>
      <c r="D516" s="31"/>
      <c r="E516" s="30"/>
      <c r="R516" s="46"/>
      <c r="S516" s="46"/>
      <c r="T516" s="46"/>
    </row>
    <row r="517" spans="3:20" s="33" customFormat="1">
      <c r="C517" s="31"/>
      <c r="D517" s="31"/>
      <c r="E517" s="30"/>
      <c r="R517" s="46"/>
      <c r="S517" s="46"/>
      <c r="T517" s="46"/>
    </row>
    <row r="518" spans="3:20" s="33" customFormat="1">
      <c r="C518" s="31"/>
      <c r="D518" s="31"/>
      <c r="E518" s="30"/>
      <c r="R518" s="46"/>
      <c r="S518" s="46"/>
      <c r="T518" s="46"/>
    </row>
    <row r="519" spans="3:20" s="33" customFormat="1">
      <c r="C519" s="31"/>
      <c r="D519" s="31"/>
      <c r="E519" s="30"/>
      <c r="R519" s="46"/>
      <c r="S519" s="46"/>
      <c r="T519" s="46"/>
    </row>
    <row r="520" spans="3:20" s="33" customFormat="1">
      <c r="C520" s="31"/>
      <c r="D520" s="31"/>
      <c r="E520" s="30"/>
      <c r="R520" s="46"/>
      <c r="S520" s="46"/>
      <c r="T520" s="46"/>
    </row>
    <row r="521" spans="3:20" s="33" customFormat="1">
      <c r="C521" s="31"/>
      <c r="D521" s="31"/>
      <c r="E521" s="30"/>
      <c r="R521" s="46"/>
      <c r="S521" s="46"/>
      <c r="T521" s="46"/>
    </row>
    <row r="522" spans="3:20" s="33" customFormat="1">
      <c r="C522" s="31"/>
      <c r="D522" s="31"/>
      <c r="E522" s="30"/>
      <c r="R522" s="46"/>
      <c r="S522" s="46"/>
      <c r="T522" s="46"/>
    </row>
    <row r="523" spans="3:20" s="33" customFormat="1">
      <c r="C523" s="31"/>
      <c r="D523" s="31"/>
      <c r="E523" s="30"/>
      <c r="R523" s="46"/>
      <c r="S523" s="46"/>
      <c r="T523" s="46"/>
    </row>
    <row r="524" spans="3:20" s="33" customFormat="1">
      <c r="C524" s="31"/>
      <c r="D524" s="31"/>
      <c r="E524" s="30"/>
      <c r="R524" s="46"/>
      <c r="S524" s="46"/>
      <c r="T524" s="46"/>
    </row>
    <row r="525" spans="3:20" s="33" customFormat="1">
      <c r="C525" s="31"/>
      <c r="D525" s="31"/>
      <c r="E525" s="30"/>
      <c r="R525" s="46"/>
      <c r="S525" s="46"/>
      <c r="T525" s="46"/>
    </row>
    <row r="526" spans="3:20" s="33" customFormat="1">
      <c r="C526" s="31"/>
      <c r="D526" s="31"/>
      <c r="E526" s="30"/>
      <c r="R526" s="46"/>
      <c r="S526" s="46"/>
      <c r="T526" s="46"/>
    </row>
    <row r="527" spans="3:20" s="33" customFormat="1">
      <c r="C527" s="31"/>
      <c r="D527" s="31"/>
      <c r="E527" s="30"/>
      <c r="R527" s="46"/>
      <c r="S527" s="46"/>
      <c r="T527" s="46"/>
    </row>
    <row r="528" spans="3:20" s="33" customFormat="1">
      <c r="C528" s="31"/>
      <c r="D528" s="31"/>
      <c r="E528" s="30"/>
      <c r="R528" s="46"/>
      <c r="S528" s="46"/>
      <c r="T528" s="46"/>
    </row>
    <row r="529" spans="3:20" s="33" customFormat="1">
      <c r="C529" s="31"/>
      <c r="D529" s="31"/>
      <c r="E529" s="30"/>
      <c r="R529" s="46"/>
      <c r="S529" s="46"/>
      <c r="T529" s="46"/>
    </row>
    <row r="530" spans="3:20" s="33" customFormat="1">
      <c r="C530" s="31"/>
      <c r="D530" s="31"/>
      <c r="E530" s="30"/>
      <c r="R530" s="46"/>
      <c r="S530" s="46"/>
      <c r="T530" s="46"/>
    </row>
    <row r="531" spans="3:20" s="33" customFormat="1">
      <c r="C531" s="31"/>
      <c r="D531" s="31"/>
      <c r="E531" s="30"/>
      <c r="R531" s="46"/>
      <c r="S531" s="46"/>
      <c r="T531" s="46"/>
    </row>
    <row r="532" spans="3:20" s="33" customFormat="1">
      <c r="C532" s="31"/>
      <c r="D532" s="31"/>
      <c r="E532" s="30"/>
      <c r="R532" s="46"/>
      <c r="S532" s="46"/>
      <c r="T532" s="46"/>
    </row>
    <row r="533" spans="3:20" s="33" customFormat="1">
      <c r="C533" s="31"/>
      <c r="D533" s="31"/>
      <c r="E533" s="30"/>
      <c r="R533" s="46"/>
      <c r="S533" s="46"/>
      <c r="T533" s="46"/>
    </row>
    <row r="534" spans="3:20" s="33" customFormat="1">
      <c r="C534" s="31"/>
      <c r="D534" s="31"/>
      <c r="E534" s="30"/>
      <c r="R534" s="46"/>
      <c r="S534" s="46"/>
      <c r="T534" s="46"/>
    </row>
    <row r="535" spans="3:20" s="33" customFormat="1">
      <c r="C535" s="31"/>
      <c r="D535" s="31"/>
      <c r="E535" s="30"/>
      <c r="R535" s="46"/>
      <c r="S535" s="46"/>
      <c r="T535" s="46"/>
    </row>
    <row r="536" spans="3:20" s="33" customFormat="1">
      <c r="C536" s="31"/>
      <c r="D536" s="31"/>
      <c r="E536" s="30"/>
      <c r="R536" s="46"/>
      <c r="S536" s="46"/>
      <c r="T536" s="46"/>
    </row>
    <row r="537" spans="3:20" s="33" customFormat="1">
      <c r="C537" s="31"/>
      <c r="D537" s="31"/>
      <c r="E537" s="30"/>
      <c r="R537" s="46"/>
      <c r="S537" s="46"/>
      <c r="T537" s="46"/>
    </row>
    <row r="538" spans="3:20" s="33" customFormat="1">
      <c r="C538" s="31"/>
      <c r="D538" s="31"/>
      <c r="E538" s="30"/>
      <c r="R538" s="46"/>
      <c r="S538" s="46"/>
      <c r="T538" s="46"/>
    </row>
    <row r="539" spans="3:20" s="33" customFormat="1">
      <c r="C539" s="31"/>
      <c r="D539" s="31"/>
      <c r="E539" s="30"/>
      <c r="R539" s="46"/>
      <c r="S539" s="46"/>
      <c r="T539" s="46"/>
    </row>
    <row r="540" spans="3:20" s="33" customFormat="1">
      <c r="C540" s="31"/>
      <c r="D540" s="31"/>
      <c r="E540" s="30"/>
      <c r="R540" s="46"/>
      <c r="S540" s="46"/>
      <c r="T540" s="46"/>
    </row>
    <row r="541" spans="3:20" s="33" customFormat="1">
      <c r="C541" s="31"/>
      <c r="D541" s="31"/>
      <c r="E541" s="30"/>
      <c r="R541" s="46"/>
      <c r="S541" s="46"/>
      <c r="T541" s="46"/>
    </row>
    <row r="542" spans="3:20" s="33" customFormat="1">
      <c r="C542" s="31"/>
      <c r="D542" s="31"/>
      <c r="E542" s="30"/>
      <c r="R542" s="46"/>
      <c r="S542" s="46"/>
      <c r="T542" s="46"/>
    </row>
    <row r="543" spans="3:20" s="33" customFormat="1">
      <c r="C543" s="31"/>
      <c r="D543" s="31"/>
      <c r="E543" s="30"/>
      <c r="R543" s="46"/>
      <c r="S543" s="46"/>
      <c r="T543" s="46"/>
    </row>
    <row r="544" spans="3:20" s="33" customFormat="1">
      <c r="C544" s="31"/>
      <c r="D544" s="31"/>
      <c r="E544" s="30"/>
      <c r="R544" s="46"/>
      <c r="S544" s="46"/>
      <c r="T544" s="46"/>
    </row>
    <row r="545" spans="3:20" s="33" customFormat="1">
      <c r="C545" s="31"/>
      <c r="D545" s="31"/>
      <c r="E545" s="30"/>
      <c r="R545" s="46"/>
      <c r="S545" s="46"/>
      <c r="T545" s="46"/>
    </row>
    <row r="546" spans="3:20" s="33" customFormat="1">
      <c r="C546" s="31"/>
      <c r="D546" s="31"/>
      <c r="E546" s="30"/>
      <c r="R546" s="46"/>
      <c r="S546" s="46"/>
      <c r="T546" s="46"/>
    </row>
    <row r="547" spans="3:20" s="33" customFormat="1">
      <c r="C547" s="31"/>
      <c r="D547" s="31"/>
      <c r="E547" s="30"/>
      <c r="R547" s="46"/>
      <c r="S547" s="46"/>
      <c r="T547" s="46"/>
    </row>
    <row r="548" spans="3:20" s="33" customFormat="1">
      <c r="C548" s="31"/>
      <c r="D548" s="31"/>
      <c r="E548" s="30"/>
      <c r="R548" s="46"/>
      <c r="S548" s="46"/>
      <c r="T548" s="46"/>
    </row>
    <row r="549" spans="3:20" s="33" customFormat="1">
      <c r="C549" s="31"/>
      <c r="D549" s="31"/>
      <c r="E549" s="30"/>
      <c r="R549" s="46"/>
      <c r="S549" s="46"/>
      <c r="T549" s="46"/>
    </row>
    <row r="550" spans="3:20" s="33" customFormat="1">
      <c r="C550" s="31"/>
      <c r="D550" s="31"/>
      <c r="E550" s="30"/>
      <c r="R550" s="46"/>
      <c r="S550" s="46"/>
      <c r="T550" s="46"/>
    </row>
    <row r="551" spans="3:20" s="33" customFormat="1">
      <c r="C551" s="31"/>
      <c r="D551" s="31"/>
      <c r="E551" s="30"/>
      <c r="R551" s="46"/>
      <c r="S551" s="46"/>
      <c r="T551" s="46"/>
    </row>
    <row r="552" spans="3:20" s="33" customFormat="1">
      <c r="C552" s="31"/>
      <c r="D552" s="31"/>
      <c r="E552" s="30"/>
      <c r="R552" s="46"/>
      <c r="S552" s="46"/>
      <c r="T552" s="46"/>
    </row>
    <row r="553" spans="3:20" s="33" customFormat="1">
      <c r="C553" s="31"/>
      <c r="D553" s="31"/>
      <c r="E553" s="30"/>
      <c r="R553" s="46"/>
      <c r="S553" s="46"/>
      <c r="T553" s="46"/>
    </row>
    <row r="554" spans="3:20" s="33" customFormat="1">
      <c r="C554" s="31"/>
      <c r="D554" s="31"/>
      <c r="E554" s="30"/>
      <c r="R554" s="46"/>
      <c r="S554" s="46"/>
      <c r="T554" s="46"/>
    </row>
    <row r="555" spans="3:20" s="33" customFormat="1">
      <c r="C555" s="31"/>
      <c r="D555" s="31"/>
      <c r="E555" s="30"/>
      <c r="R555" s="46"/>
      <c r="S555" s="46"/>
      <c r="T555" s="46"/>
    </row>
    <row r="556" spans="3:20" s="33" customFormat="1">
      <c r="C556" s="31"/>
      <c r="D556" s="31"/>
      <c r="E556" s="30"/>
      <c r="R556" s="46"/>
      <c r="S556" s="46"/>
      <c r="T556" s="46"/>
    </row>
    <row r="557" spans="3:20" s="33" customFormat="1">
      <c r="C557" s="31"/>
      <c r="D557" s="31"/>
      <c r="E557" s="30"/>
      <c r="R557" s="46"/>
      <c r="S557" s="46"/>
      <c r="T557" s="46"/>
    </row>
    <row r="558" spans="3:20" s="33" customFormat="1">
      <c r="C558" s="31"/>
      <c r="D558" s="31"/>
      <c r="E558" s="30"/>
      <c r="R558" s="46"/>
      <c r="S558" s="46"/>
      <c r="T558" s="46"/>
    </row>
    <row r="559" spans="3:20" s="33" customFormat="1">
      <c r="C559" s="31"/>
      <c r="D559" s="31"/>
      <c r="E559" s="30"/>
      <c r="R559" s="46"/>
      <c r="S559" s="46"/>
      <c r="T559" s="46"/>
    </row>
    <row r="560" spans="3:20" s="33" customFormat="1">
      <c r="C560" s="31"/>
      <c r="D560" s="31"/>
      <c r="E560" s="30"/>
      <c r="R560" s="46"/>
      <c r="S560" s="46"/>
      <c r="T560" s="46"/>
    </row>
    <row r="561" spans="3:20" s="33" customFormat="1">
      <c r="C561" s="31"/>
      <c r="D561" s="31"/>
      <c r="E561" s="30"/>
      <c r="R561" s="46"/>
      <c r="S561" s="46"/>
      <c r="T561" s="46"/>
    </row>
    <row r="562" spans="3:20" s="33" customFormat="1">
      <c r="C562" s="31"/>
      <c r="D562" s="31"/>
      <c r="E562" s="30"/>
      <c r="R562" s="46"/>
      <c r="S562" s="46"/>
      <c r="T562" s="46"/>
    </row>
    <row r="563" spans="3:20" s="33" customFormat="1">
      <c r="C563" s="31"/>
      <c r="D563" s="31"/>
      <c r="E563" s="30"/>
      <c r="R563" s="46"/>
      <c r="S563" s="46"/>
      <c r="T563" s="46"/>
    </row>
    <row r="564" spans="3:20" s="33" customFormat="1">
      <c r="C564" s="31"/>
      <c r="D564" s="31"/>
      <c r="E564" s="30"/>
      <c r="R564" s="46"/>
      <c r="S564" s="46"/>
      <c r="T564" s="46"/>
    </row>
    <row r="565" spans="3:20" s="33" customFormat="1">
      <c r="C565" s="31"/>
      <c r="D565" s="31"/>
      <c r="E565" s="30"/>
      <c r="R565" s="46"/>
      <c r="S565" s="46"/>
      <c r="T565" s="46"/>
    </row>
    <row r="566" spans="3:20" s="33" customFormat="1">
      <c r="C566" s="31"/>
      <c r="D566" s="31"/>
      <c r="E566" s="30"/>
      <c r="R566" s="46"/>
      <c r="S566" s="46"/>
      <c r="T566" s="46"/>
    </row>
    <row r="567" spans="3:20" s="33" customFormat="1">
      <c r="C567" s="31"/>
      <c r="D567" s="31"/>
      <c r="E567" s="30"/>
      <c r="R567" s="46"/>
      <c r="S567" s="46"/>
      <c r="T567" s="46"/>
    </row>
    <row r="568" spans="3:20" s="33" customFormat="1">
      <c r="C568" s="31"/>
      <c r="D568" s="31"/>
      <c r="E568" s="30"/>
      <c r="R568" s="46"/>
      <c r="S568" s="46"/>
      <c r="T568" s="46"/>
    </row>
    <row r="569" spans="3:20" s="33" customFormat="1">
      <c r="C569" s="31"/>
      <c r="D569" s="31"/>
      <c r="E569" s="30"/>
      <c r="R569" s="46"/>
      <c r="S569" s="46"/>
      <c r="T569" s="46"/>
    </row>
    <row r="570" spans="3:20" s="33" customFormat="1">
      <c r="C570" s="31"/>
      <c r="D570" s="31"/>
      <c r="E570" s="30"/>
      <c r="R570" s="46"/>
      <c r="S570" s="46"/>
      <c r="T570" s="46"/>
    </row>
    <row r="571" spans="3:20" s="33" customFormat="1">
      <c r="C571" s="31"/>
      <c r="D571" s="31"/>
      <c r="E571" s="30"/>
      <c r="R571" s="46"/>
      <c r="S571" s="46"/>
      <c r="T571" s="46"/>
    </row>
    <row r="572" spans="3:20" s="33" customFormat="1">
      <c r="C572" s="31"/>
      <c r="D572" s="31"/>
      <c r="E572" s="30"/>
      <c r="R572" s="46"/>
      <c r="S572" s="46"/>
      <c r="T572" s="46"/>
    </row>
    <row r="573" spans="3:20" s="33" customFormat="1">
      <c r="C573" s="31"/>
      <c r="D573" s="31"/>
      <c r="E573" s="30"/>
      <c r="R573" s="46"/>
      <c r="S573" s="46"/>
      <c r="T573" s="46"/>
    </row>
    <row r="574" spans="3:20" s="33" customFormat="1">
      <c r="C574" s="31"/>
      <c r="D574" s="31"/>
      <c r="E574" s="30"/>
      <c r="R574" s="46"/>
      <c r="S574" s="46"/>
      <c r="T574" s="46"/>
    </row>
    <row r="575" spans="3:20" s="33" customFormat="1">
      <c r="C575" s="31"/>
      <c r="D575" s="31"/>
      <c r="E575" s="30"/>
      <c r="R575" s="46"/>
      <c r="S575" s="46"/>
      <c r="T575" s="46"/>
    </row>
    <row r="576" spans="3:20" s="33" customFormat="1">
      <c r="C576" s="31"/>
      <c r="D576" s="31"/>
      <c r="E576" s="30"/>
      <c r="R576" s="46"/>
      <c r="S576" s="46"/>
      <c r="T576" s="46"/>
    </row>
    <row r="577" spans="3:20" s="33" customFormat="1">
      <c r="C577" s="31"/>
      <c r="D577" s="31"/>
      <c r="E577" s="30"/>
      <c r="R577" s="46"/>
      <c r="S577" s="46"/>
      <c r="T577" s="46"/>
    </row>
    <row r="578" spans="3:20" s="33" customFormat="1">
      <c r="C578" s="31"/>
      <c r="D578" s="31"/>
      <c r="E578" s="30"/>
      <c r="R578" s="46"/>
      <c r="S578" s="46"/>
      <c r="T578" s="46"/>
    </row>
    <row r="579" spans="3:20" s="33" customFormat="1">
      <c r="C579" s="31"/>
      <c r="D579" s="31"/>
      <c r="E579" s="30"/>
      <c r="R579" s="46"/>
      <c r="S579" s="46"/>
      <c r="T579" s="46"/>
    </row>
    <row r="580" spans="3:20" s="33" customFormat="1">
      <c r="C580" s="31"/>
      <c r="D580" s="31"/>
      <c r="E580" s="30"/>
      <c r="R580" s="46"/>
      <c r="S580" s="46"/>
      <c r="T580" s="46"/>
    </row>
    <row r="581" spans="3:20" s="33" customFormat="1">
      <c r="C581" s="31"/>
      <c r="D581" s="31"/>
      <c r="E581" s="30"/>
      <c r="R581" s="46"/>
      <c r="S581" s="46"/>
      <c r="T581" s="46"/>
    </row>
    <row r="582" spans="3:20" s="33" customFormat="1">
      <c r="C582" s="31"/>
      <c r="D582" s="31"/>
      <c r="E582" s="30"/>
      <c r="R582" s="46"/>
      <c r="S582" s="46"/>
      <c r="T582" s="46"/>
    </row>
    <row r="583" spans="3:20" s="33" customFormat="1">
      <c r="C583" s="31"/>
      <c r="D583" s="31"/>
      <c r="E583" s="30"/>
      <c r="R583" s="46"/>
      <c r="S583" s="46"/>
      <c r="T583" s="46"/>
    </row>
    <row r="584" spans="3:20" s="33" customFormat="1">
      <c r="C584" s="31"/>
      <c r="D584" s="31"/>
      <c r="E584" s="30"/>
      <c r="R584" s="46"/>
      <c r="S584" s="46"/>
      <c r="T584" s="46"/>
    </row>
    <row r="585" spans="3:20" s="33" customFormat="1">
      <c r="C585" s="31"/>
      <c r="D585" s="31"/>
      <c r="E585" s="30"/>
      <c r="R585" s="46"/>
      <c r="S585" s="46"/>
      <c r="T585" s="46"/>
    </row>
    <row r="586" spans="3:20" s="33" customFormat="1">
      <c r="C586" s="31"/>
      <c r="D586" s="31"/>
      <c r="E586" s="30"/>
      <c r="R586" s="46"/>
      <c r="S586" s="46"/>
      <c r="T586" s="46"/>
    </row>
    <row r="587" spans="3:20" s="33" customFormat="1">
      <c r="C587" s="31"/>
      <c r="D587" s="31"/>
      <c r="E587" s="30"/>
      <c r="R587" s="46"/>
      <c r="S587" s="46"/>
      <c r="T587" s="46"/>
    </row>
    <row r="588" spans="3:20" s="33" customFormat="1">
      <c r="C588" s="31"/>
      <c r="D588" s="31"/>
      <c r="E588" s="30"/>
      <c r="R588" s="46"/>
      <c r="S588" s="46"/>
      <c r="T588" s="46"/>
    </row>
    <row r="589" spans="3:20" s="33" customFormat="1">
      <c r="C589" s="31"/>
      <c r="D589" s="31"/>
      <c r="E589" s="30"/>
      <c r="R589" s="46"/>
      <c r="S589" s="46"/>
      <c r="T589" s="46"/>
    </row>
    <row r="590" spans="3:20" s="33" customFormat="1">
      <c r="C590" s="31"/>
      <c r="D590" s="31"/>
      <c r="E590" s="30"/>
      <c r="R590" s="46"/>
      <c r="S590" s="46"/>
      <c r="T590" s="46"/>
    </row>
    <row r="591" spans="3:20" s="33" customFormat="1">
      <c r="C591" s="31"/>
      <c r="D591" s="31"/>
      <c r="E591" s="30"/>
      <c r="R591" s="46"/>
      <c r="S591" s="46"/>
      <c r="T591" s="46"/>
    </row>
    <row r="592" spans="3:20" s="33" customFormat="1">
      <c r="C592" s="31"/>
      <c r="D592" s="31"/>
      <c r="E592" s="30"/>
      <c r="R592" s="46"/>
      <c r="S592" s="46"/>
      <c r="T592" s="46"/>
    </row>
    <row r="593" spans="3:20" s="33" customFormat="1">
      <c r="C593" s="31"/>
      <c r="D593" s="31"/>
      <c r="E593" s="30"/>
      <c r="R593" s="46"/>
      <c r="S593" s="46"/>
      <c r="T593" s="46"/>
    </row>
    <row r="594" spans="3:20" s="33" customFormat="1">
      <c r="C594" s="31"/>
      <c r="D594" s="31"/>
      <c r="E594" s="30"/>
      <c r="R594" s="46"/>
      <c r="S594" s="46"/>
      <c r="T594" s="46"/>
    </row>
    <row r="595" spans="3:20" s="33" customFormat="1">
      <c r="C595" s="31"/>
      <c r="D595" s="31"/>
      <c r="E595" s="30"/>
      <c r="R595" s="46"/>
      <c r="S595" s="46"/>
      <c r="T595" s="46"/>
    </row>
    <row r="596" spans="3:20" s="33" customFormat="1">
      <c r="C596" s="31"/>
      <c r="D596" s="31"/>
      <c r="E596" s="30"/>
      <c r="R596" s="46"/>
      <c r="S596" s="46"/>
      <c r="T596" s="46"/>
    </row>
    <row r="597" spans="3:20" s="33" customFormat="1">
      <c r="C597" s="31"/>
      <c r="D597" s="31"/>
      <c r="E597" s="30"/>
      <c r="R597" s="46"/>
      <c r="S597" s="46"/>
      <c r="T597" s="46"/>
    </row>
    <row r="598" spans="3:20" s="33" customFormat="1">
      <c r="C598" s="31"/>
      <c r="D598" s="31"/>
      <c r="E598" s="30"/>
      <c r="R598" s="46"/>
      <c r="S598" s="46"/>
      <c r="T598" s="46"/>
    </row>
    <row r="599" spans="3:20" s="33" customFormat="1">
      <c r="C599" s="31"/>
      <c r="D599" s="31"/>
      <c r="E599" s="30"/>
      <c r="R599" s="46"/>
      <c r="S599" s="46"/>
      <c r="T599" s="46"/>
    </row>
    <row r="600" spans="3:20" s="33" customFormat="1">
      <c r="C600" s="31"/>
      <c r="D600" s="31"/>
      <c r="E600" s="30"/>
      <c r="R600" s="46"/>
      <c r="S600" s="46"/>
      <c r="T600" s="46"/>
    </row>
    <row r="601" spans="3:20" s="33" customFormat="1">
      <c r="C601" s="31"/>
      <c r="D601" s="31"/>
      <c r="E601" s="30"/>
      <c r="R601" s="46"/>
      <c r="S601" s="46"/>
      <c r="T601" s="46"/>
    </row>
    <row r="602" spans="3:20" s="33" customFormat="1">
      <c r="C602" s="31"/>
      <c r="D602" s="31"/>
      <c r="E602" s="30"/>
      <c r="R602" s="46"/>
      <c r="S602" s="46"/>
      <c r="T602" s="46"/>
    </row>
    <row r="603" spans="3:20" s="33" customFormat="1">
      <c r="C603" s="31"/>
      <c r="D603" s="31"/>
      <c r="E603" s="30"/>
      <c r="R603" s="46"/>
      <c r="S603" s="46"/>
      <c r="T603" s="46"/>
    </row>
    <row r="604" spans="3:20" s="33" customFormat="1">
      <c r="C604" s="31"/>
      <c r="D604" s="31"/>
      <c r="E604" s="30"/>
      <c r="R604" s="46"/>
      <c r="S604" s="46"/>
      <c r="T604" s="46"/>
    </row>
    <row r="605" spans="3:20" s="33" customFormat="1">
      <c r="C605" s="31"/>
      <c r="D605" s="31"/>
      <c r="E605" s="30"/>
      <c r="R605" s="46"/>
      <c r="S605" s="46"/>
      <c r="T605" s="46"/>
    </row>
    <row r="606" spans="3:20" s="33" customFormat="1">
      <c r="C606" s="31"/>
      <c r="D606" s="31"/>
      <c r="E606" s="30"/>
      <c r="R606" s="46"/>
      <c r="S606" s="46"/>
      <c r="T606" s="46"/>
    </row>
    <row r="607" spans="3:20" s="33" customFormat="1">
      <c r="C607" s="31"/>
      <c r="D607" s="31"/>
      <c r="E607" s="30"/>
      <c r="R607" s="46"/>
      <c r="S607" s="46"/>
      <c r="T607" s="46"/>
    </row>
    <row r="608" spans="3:20" s="33" customFormat="1">
      <c r="C608" s="31"/>
      <c r="D608" s="31"/>
      <c r="E608" s="30"/>
      <c r="R608" s="46"/>
      <c r="S608" s="46"/>
      <c r="T608" s="46"/>
    </row>
    <row r="609" spans="3:20" s="33" customFormat="1">
      <c r="C609" s="31"/>
      <c r="D609" s="31"/>
      <c r="E609" s="30"/>
      <c r="R609" s="46"/>
      <c r="S609" s="46"/>
      <c r="T609" s="46"/>
    </row>
    <row r="610" spans="3:20" s="33" customFormat="1">
      <c r="C610" s="31"/>
      <c r="D610" s="31"/>
      <c r="E610" s="30"/>
      <c r="R610" s="46"/>
      <c r="S610" s="46"/>
      <c r="T610" s="46"/>
    </row>
    <row r="611" spans="3:20" s="33" customFormat="1">
      <c r="C611" s="31"/>
      <c r="D611" s="31"/>
      <c r="E611" s="30"/>
      <c r="R611" s="46"/>
      <c r="S611" s="46"/>
      <c r="T611" s="46"/>
    </row>
    <row r="612" spans="3:20" s="33" customFormat="1">
      <c r="C612" s="31"/>
      <c r="D612" s="31"/>
      <c r="E612" s="30"/>
      <c r="R612" s="46"/>
      <c r="S612" s="46"/>
      <c r="T612" s="46"/>
    </row>
    <row r="613" spans="3:20" s="33" customFormat="1">
      <c r="C613" s="31"/>
      <c r="D613" s="31"/>
      <c r="E613" s="30"/>
      <c r="R613" s="46"/>
      <c r="S613" s="46"/>
      <c r="T613" s="46"/>
    </row>
    <row r="614" spans="3:20" s="33" customFormat="1">
      <c r="C614" s="31"/>
      <c r="D614" s="31"/>
      <c r="E614" s="30"/>
      <c r="R614" s="46"/>
      <c r="S614" s="46"/>
      <c r="T614" s="46"/>
    </row>
    <row r="615" spans="3:20" s="33" customFormat="1">
      <c r="C615" s="31"/>
      <c r="D615" s="31"/>
      <c r="E615" s="30"/>
      <c r="R615" s="46"/>
      <c r="S615" s="46"/>
      <c r="T615" s="46"/>
    </row>
    <row r="616" spans="3:20" s="33" customFormat="1">
      <c r="C616" s="31"/>
      <c r="D616" s="31"/>
      <c r="E616" s="30"/>
      <c r="R616" s="46"/>
      <c r="S616" s="46"/>
      <c r="T616" s="46"/>
    </row>
    <row r="617" spans="3:20" s="33" customFormat="1">
      <c r="C617" s="31"/>
      <c r="D617" s="31"/>
      <c r="E617" s="30"/>
      <c r="R617" s="46"/>
      <c r="S617" s="46"/>
      <c r="T617" s="46"/>
    </row>
    <row r="618" spans="3:20" s="33" customFormat="1">
      <c r="C618" s="31"/>
      <c r="D618" s="31"/>
      <c r="E618" s="30"/>
      <c r="R618" s="46"/>
      <c r="S618" s="46"/>
      <c r="T618" s="46"/>
    </row>
    <row r="619" spans="3:20" s="33" customFormat="1">
      <c r="C619" s="31"/>
      <c r="D619" s="31"/>
      <c r="E619" s="30"/>
      <c r="R619" s="46"/>
      <c r="S619" s="46"/>
      <c r="T619" s="46"/>
    </row>
    <row r="620" spans="3:20" s="33" customFormat="1">
      <c r="C620" s="31"/>
      <c r="D620" s="31"/>
      <c r="E620" s="30"/>
      <c r="R620" s="46"/>
      <c r="S620" s="46"/>
      <c r="T620" s="46"/>
    </row>
    <row r="621" spans="3:20" s="33" customFormat="1">
      <c r="C621" s="31"/>
      <c r="D621" s="31"/>
      <c r="E621" s="30"/>
      <c r="R621" s="46"/>
      <c r="S621" s="46"/>
      <c r="T621" s="46"/>
    </row>
    <row r="622" spans="3:20" s="33" customFormat="1">
      <c r="C622" s="31"/>
      <c r="D622" s="31"/>
      <c r="E622" s="30"/>
      <c r="R622" s="46"/>
      <c r="S622" s="46"/>
      <c r="T622" s="46"/>
    </row>
    <row r="623" spans="3:20" s="33" customFormat="1">
      <c r="C623" s="31"/>
      <c r="D623" s="31"/>
      <c r="E623" s="30"/>
      <c r="R623" s="46"/>
      <c r="S623" s="46"/>
      <c r="T623" s="46"/>
    </row>
    <row r="624" spans="3:20" s="33" customFormat="1">
      <c r="C624" s="31"/>
      <c r="D624" s="31"/>
      <c r="E624" s="30"/>
      <c r="R624" s="46"/>
      <c r="S624" s="46"/>
      <c r="T624" s="46"/>
    </row>
    <row r="625" spans="3:20" s="33" customFormat="1">
      <c r="C625" s="31"/>
      <c r="D625" s="31"/>
      <c r="E625" s="30"/>
      <c r="R625" s="46"/>
      <c r="S625" s="46"/>
      <c r="T625" s="46"/>
    </row>
    <row r="626" spans="3:20" s="33" customFormat="1">
      <c r="C626" s="31"/>
      <c r="D626" s="31"/>
      <c r="E626" s="30"/>
      <c r="R626" s="46"/>
      <c r="S626" s="46"/>
      <c r="T626" s="46"/>
    </row>
    <row r="627" spans="3:20" s="33" customFormat="1">
      <c r="C627" s="31"/>
      <c r="D627" s="31"/>
      <c r="E627" s="30"/>
      <c r="R627" s="46"/>
      <c r="S627" s="46"/>
      <c r="T627" s="46"/>
    </row>
    <row r="628" spans="3:20" s="33" customFormat="1">
      <c r="C628" s="31"/>
      <c r="D628" s="31"/>
      <c r="E628" s="30"/>
      <c r="R628" s="46"/>
      <c r="S628" s="46"/>
      <c r="T628" s="46"/>
    </row>
    <row r="629" spans="3:20" s="33" customFormat="1">
      <c r="C629" s="31"/>
      <c r="D629" s="31"/>
      <c r="E629" s="30"/>
      <c r="R629" s="46"/>
      <c r="S629" s="46"/>
      <c r="T629" s="46"/>
    </row>
    <row r="630" spans="3:20" s="33" customFormat="1">
      <c r="C630" s="31"/>
      <c r="D630" s="31"/>
      <c r="E630" s="30"/>
      <c r="R630" s="46"/>
      <c r="S630" s="46"/>
      <c r="T630" s="46"/>
    </row>
    <row r="631" spans="3:20" s="33" customFormat="1">
      <c r="C631" s="31"/>
      <c r="D631" s="31"/>
      <c r="E631" s="30"/>
      <c r="R631" s="46"/>
      <c r="S631" s="46"/>
      <c r="T631" s="46"/>
    </row>
    <row r="632" spans="3:20" s="33" customFormat="1">
      <c r="C632" s="31"/>
      <c r="D632" s="31"/>
      <c r="E632" s="30"/>
      <c r="R632" s="46"/>
      <c r="S632" s="46"/>
      <c r="T632" s="46"/>
    </row>
    <row r="633" spans="3:20" s="33" customFormat="1">
      <c r="C633" s="31"/>
      <c r="D633" s="31"/>
      <c r="E633" s="30"/>
      <c r="R633" s="46"/>
      <c r="S633" s="46"/>
      <c r="T633" s="46"/>
    </row>
    <row r="634" spans="3:20" s="33" customFormat="1">
      <c r="C634" s="31"/>
      <c r="D634" s="31"/>
      <c r="E634" s="30"/>
      <c r="R634" s="46"/>
      <c r="S634" s="46"/>
      <c r="T634" s="46"/>
    </row>
    <row r="635" spans="3:20" s="33" customFormat="1">
      <c r="C635" s="31"/>
      <c r="D635" s="31"/>
      <c r="E635" s="30"/>
      <c r="R635" s="46"/>
      <c r="S635" s="46"/>
      <c r="T635" s="46"/>
    </row>
    <row r="636" spans="3:20" s="33" customFormat="1">
      <c r="C636" s="31"/>
      <c r="D636" s="31"/>
      <c r="E636" s="30"/>
      <c r="R636" s="46"/>
      <c r="S636" s="46"/>
      <c r="T636" s="46"/>
    </row>
    <row r="637" spans="3:20" s="33" customFormat="1">
      <c r="C637" s="31"/>
      <c r="D637" s="31"/>
      <c r="E637" s="30"/>
      <c r="R637" s="46"/>
      <c r="S637" s="46"/>
      <c r="T637" s="46"/>
    </row>
    <row r="638" spans="3:20" s="33" customFormat="1">
      <c r="C638" s="31"/>
      <c r="D638" s="31"/>
      <c r="E638" s="30"/>
      <c r="R638" s="46"/>
      <c r="S638" s="46"/>
      <c r="T638" s="46"/>
    </row>
    <row r="639" spans="3:20" s="33" customFormat="1">
      <c r="C639" s="31"/>
      <c r="D639" s="31"/>
      <c r="E639" s="30"/>
      <c r="R639" s="46"/>
      <c r="S639" s="46"/>
      <c r="T639" s="46"/>
    </row>
    <row r="640" spans="3:20" s="33" customFormat="1">
      <c r="C640" s="31"/>
      <c r="D640" s="31"/>
      <c r="E640" s="30"/>
      <c r="R640" s="46"/>
      <c r="S640" s="46"/>
      <c r="T640" s="46"/>
    </row>
    <row r="641" spans="3:20" s="33" customFormat="1">
      <c r="C641" s="31"/>
      <c r="D641" s="31"/>
      <c r="E641" s="30"/>
      <c r="R641" s="46"/>
      <c r="S641" s="46"/>
      <c r="T641" s="46"/>
    </row>
    <row r="642" spans="3:20" s="33" customFormat="1">
      <c r="C642" s="31"/>
      <c r="D642" s="31"/>
      <c r="E642" s="30"/>
      <c r="R642" s="46"/>
      <c r="S642" s="46"/>
      <c r="T642" s="46"/>
    </row>
    <row r="643" spans="3:20" s="33" customFormat="1">
      <c r="C643" s="31"/>
      <c r="D643" s="31"/>
      <c r="E643" s="30"/>
      <c r="R643" s="46"/>
      <c r="S643" s="46"/>
      <c r="T643" s="46"/>
    </row>
    <row r="644" spans="3:20" s="33" customFormat="1">
      <c r="C644" s="31"/>
      <c r="D644" s="31"/>
      <c r="E644" s="30"/>
      <c r="R644" s="46"/>
      <c r="S644" s="46"/>
      <c r="T644" s="46"/>
    </row>
    <row r="645" spans="3:20" s="33" customFormat="1">
      <c r="C645" s="31"/>
      <c r="D645" s="31"/>
      <c r="E645" s="30"/>
      <c r="R645" s="46"/>
      <c r="S645" s="46"/>
      <c r="T645" s="46"/>
    </row>
    <row r="646" spans="3:20" s="33" customFormat="1">
      <c r="C646" s="31"/>
      <c r="D646" s="31"/>
      <c r="E646" s="30"/>
      <c r="R646" s="46"/>
      <c r="S646" s="46"/>
      <c r="T646" s="46"/>
    </row>
    <row r="647" spans="3:20" s="33" customFormat="1">
      <c r="C647" s="31"/>
      <c r="D647" s="31"/>
      <c r="E647" s="30"/>
      <c r="R647" s="46"/>
      <c r="S647" s="46"/>
      <c r="T647" s="46"/>
    </row>
    <row r="648" spans="3:20" s="33" customFormat="1">
      <c r="C648" s="31"/>
      <c r="D648" s="31"/>
      <c r="E648" s="30"/>
      <c r="R648" s="46"/>
      <c r="S648" s="46"/>
      <c r="T648" s="46"/>
    </row>
    <row r="649" spans="3:20" s="33" customFormat="1">
      <c r="C649" s="31"/>
      <c r="D649" s="31"/>
      <c r="E649" s="30"/>
      <c r="R649" s="46"/>
      <c r="S649" s="46"/>
      <c r="T649" s="46"/>
    </row>
    <row r="650" spans="3:20" s="33" customFormat="1">
      <c r="C650" s="31"/>
      <c r="D650" s="31"/>
      <c r="E650" s="30"/>
      <c r="R650" s="46"/>
      <c r="S650" s="46"/>
      <c r="T650" s="46"/>
    </row>
    <row r="651" spans="3:20" s="33" customFormat="1">
      <c r="C651" s="31"/>
      <c r="D651" s="31"/>
      <c r="E651" s="30"/>
      <c r="R651" s="46"/>
      <c r="S651" s="46"/>
      <c r="T651" s="46"/>
    </row>
    <row r="652" spans="3:20" s="33" customFormat="1">
      <c r="C652" s="31"/>
      <c r="D652" s="31"/>
      <c r="E652" s="30"/>
      <c r="R652" s="46"/>
      <c r="S652" s="46"/>
      <c r="T652" s="46"/>
    </row>
    <row r="653" spans="3:20" s="33" customFormat="1">
      <c r="C653" s="31"/>
      <c r="D653" s="31"/>
      <c r="E653" s="30"/>
      <c r="R653" s="46"/>
      <c r="S653" s="46"/>
      <c r="T653" s="46"/>
    </row>
    <row r="654" spans="3:20" s="33" customFormat="1">
      <c r="C654" s="31"/>
      <c r="D654" s="31"/>
      <c r="E654" s="30"/>
      <c r="R654" s="46"/>
      <c r="S654" s="46"/>
      <c r="T654" s="46"/>
    </row>
    <row r="655" spans="3:20" s="33" customFormat="1">
      <c r="C655" s="31"/>
      <c r="D655" s="31"/>
      <c r="E655" s="30"/>
      <c r="R655" s="46"/>
      <c r="S655" s="46"/>
      <c r="T655" s="46"/>
    </row>
    <row r="656" spans="3:20" s="33" customFormat="1">
      <c r="C656" s="31"/>
      <c r="D656" s="31"/>
      <c r="E656" s="30"/>
      <c r="R656" s="46"/>
      <c r="S656" s="46"/>
      <c r="T656" s="46"/>
    </row>
    <row r="657" spans="3:20" s="33" customFormat="1">
      <c r="C657" s="31"/>
      <c r="D657" s="31"/>
      <c r="E657" s="30"/>
      <c r="R657" s="46"/>
      <c r="S657" s="46"/>
      <c r="T657" s="46"/>
    </row>
    <row r="658" spans="3:20" s="33" customFormat="1">
      <c r="C658" s="31"/>
      <c r="D658" s="31"/>
      <c r="E658" s="30"/>
      <c r="R658" s="46"/>
      <c r="S658" s="46"/>
      <c r="T658" s="46"/>
    </row>
    <row r="659" spans="3:20" s="33" customFormat="1">
      <c r="C659" s="31"/>
      <c r="D659" s="31"/>
      <c r="E659" s="30"/>
      <c r="R659" s="46"/>
      <c r="S659" s="46"/>
      <c r="T659" s="46"/>
    </row>
    <row r="660" spans="3:20" s="33" customFormat="1">
      <c r="C660" s="31"/>
      <c r="D660" s="31"/>
      <c r="E660" s="30"/>
      <c r="R660" s="46"/>
      <c r="S660" s="46"/>
      <c r="T660" s="46"/>
    </row>
    <row r="661" spans="3:20" s="33" customFormat="1">
      <c r="C661" s="31"/>
      <c r="D661" s="31"/>
      <c r="E661" s="30"/>
      <c r="R661" s="46"/>
      <c r="S661" s="46"/>
      <c r="T661" s="46"/>
    </row>
    <row r="662" spans="3:20" s="33" customFormat="1">
      <c r="C662" s="31"/>
      <c r="D662" s="31"/>
      <c r="E662" s="30"/>
      <c r="R662" s="46"/>
      <c r="S662" s="46"/>
      <c r="T662" s="46"/>
    </row>
    <row r="663" spans="3:20" s="33" customFormat="1">
      <c r="C663" s="31"/>
      <c r="D663" s="31"/>
      <c r="E663" s="30"/>
      <c r="R663" s="46"/>
      <c r="S663" s="46"/>
      <c r="T663" s="46"/>
    </row>
    <row r="664" spans="3:20" s="33" customFormat="1">
      <c r="C664" s="31"/>
      <c r="D664" s="31"/>
      <c r="E664" s="30"/>
      <c r="R664" s="46"/>
      <c r="S664" s="46"/>
      <c r="T664" s="46"/>
    </row>
    <row r="665" spans="3:20" s="33" customFormat="1">
      <c r="C665" s="31"/>
      <c r="D665" s="31"/>
      <c r="E665" s="30"/>
      <c r="R665" s="46"/>
      <c r="S665" s="46"/>
      <c r="T665" s="46"/>
    </row>
    <row r="666" spans="3:20" s="33" customFormat="1">
      <c r="C666" s="31"/>
      <c r="D666" s="31"/>
      <c r="E666" s="30"/>
      <c r="R666" s="46"/>
      <c r="S666" s="46"/>
      <c r="T666" s="46"/>
    </row>
    <row r="667" spans="3:20" s="33" customFormat="1">
      <c r="C667" s="31"/>
      <c r="D667" s="31"/>
      <c r="E667" s="30"/>
      <c r="R667" s="46"/>
      <c r="S667" s="46"/>
      <c r="T667" s="46"/>
    </row>
    <row r="668" spans="3:20" s="33" customFormat="1">
      <c r="C668" s="31"/>
      <c r="D668" s="31"/>
      <c r="E668" s="30"/>
      <c r="R668" s="46"/>
      <c r="S668" s="46"/>
      <c r="T668" s="46"/>
    </row>
    <row r="669" spans="3:20" s="33" customFormat="1">
      <c r="C669" s="31"/>
      <c r="D669" s="31"/>
      <c r="E669" s="30"/>
      <c r="R669" s="46"/>
      <c r="S669" s="46"/>
      <c r="T669" s="46"/>
    </row>
    <row r="670" spans="3:20" s="33" customFormat="1">
      <c r="C670" s="31"/>
      <c r="D670" s="31"/>
      <c r="E670" s="30"/>
      <c r="R670" s="46"/>
      <c r="S670" s="46"/>
      <c r="T670" s="46"/>
    </row>
    <row r="671" spans="3:20" s="33" customFormat="1">
      <c r="C671" s="31"/>
      <c r="D671" s="31"/>
      <c r="E671" s="30"/>
      <c r="R671" s="46"/>
      <c r="S671" s="46"/>
      <c r="T671" s="46"/>
    </row>
    <row r="672" spans="3:20" s="33" customFormat="1">
      <c r="C672" s="31"/>
      <c r="D672" s="31"/>
      <c r="E672" s="30"/>
      <c r="R672" s="46"/>
      <c r="S672" s="46"/>
      <c r="T672" s="46"/>
    </row>
    <row r="673" spans="3:20" s="33" customFormat="1">
      <c r="C673" s="31"/>
      <c r="D673" s="31"/>
      <c r="E673" s="30"/>
      <c r="R673" s="46"/>
      <c r="S673" s="46"/>
      <c r="T673" s="46"/>
    </row>
    <row r="674" spans="3:20" s="33" customFormat="1">
      <c r="C674" s="31"/>
      <c r="D674" s="31"/>
      <c r="E674" s="30"/>
      <c r="R674" s="46"/>
      <c r="S674" s="46"/>
      <c r="T674" s="46"/>
    </row>
    <row r="675" spans="3:20" s="33" customFormat="1">
      <c r="C675" s="31"/>
      <c r="D675" s="31"/>
      <c r="E675" s="30"/>
      <c r="R675" s="46"/>
      <c r="S675" s="46"/>
      <c r="T675" s="46"/>
    </row>
    <row r="676" spans="3:20" s="33" customFormat="1">
      <c r="C676" s="31"/>
      <c r="D676" s="31"/>
      <c r="E676" s="30"/>
      <c r="R676" s="46"/>
      <c r="S676" s="46"/>
      <c r="T676" s="46"/>
    </row>
    <row r="677" spans="3:20" s="33" customFormat="1">
      <c r="C677" s="31"/>
      <c r="D677" s="31"/>
      <c r="E677" s="30"/>
      <c r="R677" s="46"/>
      <c r="S677" s="46"/>
      <c r="T677" s="46"/>
    </row>
    <row r="678" spans="3:20" s="33" customFormat="1">
      <c r="C678" s="31"/>
      <c r="D678" s="31"/>
      <c r="E678" s="30"/>
      <c r="R678" s="46"/>
      <c r="S678" s="46"/>
      <c r="T678" s="46"/>
    </row>
    <row r="679" spans="3:20" s="33" customFormat="1">
      <c r="C679" s="31"/>
      <c r="D679" s="31"/>
      <c r="E679" s="30"/>
      <c r="R679" s="46"/>
      <c r="S679" s="46"/>
      <c r="T679" s="46"/>
    </row>
    <row r="680" spans="3:20" s="33" customFormat="1">
      <c r="C680" s="31"/>
      <c r="D680" s="31"/>
      <c r="E680" s="30"/>
      <c r="R680" s="46"/>
      <c r="S680" s="46"/>
      <c r="T680" s="46"/>
    </row>
    <row r="681" spans="3:20" s="33" customFormat="1">
      <c r="C681" s="31"/>
      <c r="D681" s="31"/>
      <c r="E681" s="30"/>
      <c r="R681" s="46"/>
      <c r="S681" s="46"/>
      <c r="T681" s="46"/>
    </row>
    <row r="682" spans="3:20" s="33" customFormat="1">
      <c r="C682" s="31"/>
      <c r="D682" s="31"/>
      <c r="E682" s="30"/>
      <c r="R682" s="46"/>
      <c r="S682" s="46"/>
      <c r="T682" s="46"/>
    </row>
    <row r="683" spans="3:20" s="33" customFormat="1">
      <c r="C683" s="31"/>
      <c r="D683" s="31"/>
      <c r="E683" s="30"/>
      <c r="R683" s="46"/>
      <c r="S683" s="46"/>
      <c r="T683" s="46"/>
    </row>
    <row r="684" spans="3:20" s="33" customFormat="1">
      <c r="C684" s="31"/>
      <c r="D684" s="31"/>
      <c r="E684" s="30"/>
      <c r="R684" s="46"/>
      <c r="S684" s="46"/>
      <c r="T684" s="46"/>
    </row>
    <row r="685" spans="3:20" s="33" customFormat="1">
      <c r="C685" s="31"/>
      <c r="D685" s="31"/>
      <c r="E685" s="30"/>
      <c r="R685" s="46"/>
      <c r="S685" s="46"/>
      <c r="T685" s="46"/>
    </row>
    <row r="686" spans="3:20" s="33" customFormat="1">
      <c r="C686" s="31"/>
      <c r="D686" s="31"/>
      <c r="E686" s="30"/>
      <c r="R686" s="46"/>
      <c r="S686" s="46"/>
      <c r="T686" s="46"/>
    </row>
    <row r="687" spans="3:20" s="33" customFormat="1">
      <c r="C687" s="31"/>
      <c r="D687" s="31"/>
      <c r="E687" s="30"/>
      <c r="R687" s="46"/>
      <c r="S687" s="46"/>
      <c r="T687" s="46"/>
    </row>
    <row r="688" spans="3:20" s="33" customFormat="1">
      <c r="C688" s="31"/>
      <c r="D688" s="31"/>
      <c r="E688" s="30"/>
      <c r="R688" s="46"/>
      <c r="S688" s="46"/>
      <c r="T688" s="46"/>
    </row>
    <row r="689" spans="3:20" s="33" customFormat="1">
      <c r="C689" s="31"/>
      <c r="D689" s="31"/>
      <c r="E689" s="30"/>
      <c r="R689" s="46"/>
      <c r="S689" s="46"/>
      <c r="T689" s="46"/>
    </row>
    <row r="690" spans="3:20" s="33" customFormat="1">
      <c r="C690" s="31"/>
      <c r="D690" s="31"/>
      <c r="E690" s="30"/>
      <c r="R690" s="46"/>
      <c r="S690" s="46"/>
      <c r="T690" s="46"/>
    </row>
    <row r="691" spans="3:20" s="33" customFormat="1">
      <c r="C691" s="31"/>
      <c r="D691" s="31"/>
      <c r="E691" s="30"/>
      <c r="R691" s="46"/>
      <c r="S691" s="46"/>
      <c r="T691" s="46"/>
    </row>
    <row r="692" spans="3:20" s="33" customFormat="1">
      <c r="C692" s="31"/>
      <c r="D692" s="31"/>
      <c r="E692" s="30"/>
      <c r="R692" s="46"/>
      <c r="S692" s="46"/>
      <c r="T692" s="46"/>
    </row>
    <row r="693" spans="3:20" s="33" customFormat="1">
      <c r="C693" s="31"/>
      <c r="D693" s="31"/>
      <c r="E693" s="30"/>
      <c r="R693" s="46"/>
      <c r="S693" s="46"/>
      <c r="T693" s="46"/>
    </row>
    <row r="694" spans="3:20" s="33" customFormat="1">
      <c r="C694" s="31"/>
      <c r="D694" s="31"/>
      <c r="E694" s="30"/>
      <c r="R694" s="46"/>
      <c r="S694" s="46"/>
      <c r="T694" s="46"/>
    </row>
    <row r="695" spans="3:20" s="33" customFormat="1">
      <c r="C695" s="31"/>
      <c r="D695" s="31"/>
      <c r="E695" s="30"/>
      <c r="R695" s="46"/>
      <c r="S695" s="46"/>
      <c r="T695" s="46"/>
    </row>
    <row r="696" spans="3:20" s="33" customFormat="1">
      <c r="C696" s="31"/>
      <c r="D696" s="31"/>
      <c r="E696" s="30"/>
      <c r="R696" s="46"/>
      <c r="S696" s="46"/>
      <c r="T696" s="46"/>
    </row>
    <row r="697" spans="3:20" s="33" customFormat="1">
      <c r="C697" s="31"/>
      <c r="D697" s="31"/>
      <c r="E697" s="30"/>
      <c r="R697" s="46"/>
      <c r="S697" s="46"/>
      <c r="T697" s="46"/>
    </row>
    <row r="698" spans="3:20" s="33" customFormat="1">
      <c r="C698" s="31"/>
      <c r="D698" s="31"/>
      <c r="E698" s="30"/>
      <c r="R698" s="46"/>
      <c r="S698" s="46"/>
      <c r="T698" s="46"/>
    </row>
    <row r="699" spans="3:20" s="33" customFormat="1">
      <c r="C699" s="31"/>
      <c r="D699" s="31"/>
      <c r="E699" s="30"/>
      <c r="R699" s="46"/>
      <c r="S699" s="46"/>
      <c r="T699" s="46"/>
    </row>
    <row r="700" spans="3:20" s="33" customFormat="1">
      <c r="C700" s="31"/>
      <c r="D700" s="31"/>
      <c r="E700" s="30"/>
      <c r="R700" s="46"/>
      <c r="S700" s="46"/>
      <c r="T700" s="46"/>
    </row>
    <row r="701" spans="3:20" s="33" customFormat="1">
      <c r="C701" s="31"/>
      <c r="D701" s="31"/>
      <c r="E701" s="30"/>
      <c r="R701" s="46"/>
      <c r="S701" s="46"/>
      <c r="T701" s="46"/>
    </row>
    <row r="702" spans="3:20" s="33" customFormat="1">
      <c r="C702" s="31"/>
      <c r="D702" s="31"/>
      <c r="E702" s="30"/>
      <c r="R702" s="46"/>
      <c r="S702" s="46"/>
      <c r="T702" s="46"/>
    </row>
    <row r="703" spans="3:20" s="33" customFormat="1">
      <c r="C703" s="31"/>
      <c r="D703" s="31"/>
      <c r="E703" s="30"/>
      <c r="R703" s="46"/>
      <c r="S703" s="46"/>
      <c r="T703" s="46"/>
    </row>
    <row r="704" spans="3:20" s="33" customFormat="1">
      <c r="C704" s="31"/>
      <c r="D704" s="31"/>
      <c r="E704" s="30"/>
      <c r="R704" s="46"/>
      <c r="S704" s="46"/>
      <c r="T704" s="46"/>
    </row>
    <row r="705" spans="3:20" s="33" customFormat="1">
      <c r="C705" s="31"/>
      <c r="D705" s="31"/>
      <c r="E705" s="30"/>
      <c r="R705" s="46"/>
      <c r="S705" s="46"/>
      <c r="T705" s="46"/>
    </row>
    <row r="706" spans="3:20" s="33" customFormat="1">
      <c r="C706" s="31"/>
      <c r="D706" s="31"/>
      <c r="E706" s="30"/>
      <c r="R706" s="46"/>
      <c r="S706" s="46"/>
      <c r="T706" s="46"/>
    </row>
    <row r="707" spans="3:20" s="33" customFormat="1">
      <c r="C707" s="31"/>
      <c r="D707" s="31"/>
      <c r="E707" s="30"/>
      <c r="R707" s="46"/>
      <c r="S707" s="46"/>
      <c r="T707" s="46"/>
    </row>
    <row r="708" spans="3:20" s="33" customFormat="1">
      <c r="C708" s="31"/>
      <c r="D708" s="31"/>
      <c r="E708" s="30"/>
      <c r="R708" s="46"/>
      <c r="S708" s="46"/>
      <c r="T708" s="46"/>
    </row>
    <row r="709" spans="3:20" s="33" customFormat="1">
      <c r="C709" s="31"/>
      <c r="D709" s="31"/>
      <c r="E709" s="30"/>
      <c r="R709" s="46"/>
      <c r="S709" s="46"/>
      <c r="T709" s="46"/>
    </row>
    <row r="710" spans="3:20" s="33" customFormat="1">
      <c r="C710" s="31"/>
      <c r="D710" s="31"/>
      <c r="E710" s="30"/>
      <c r="R710" s="46"/>
      <c r="S710" s="46"/>
      <c r="T710" s="46"/>
    </row>
    <row r="711" spans="3:20" s="33" customFormat="1">
      <c r="C711" s="31"/>
      <c r="D711" s="31"/>
      <c r="E711" s="30"/>
      <c r="R711" s="46"/>
      <c r="S711" s="46"/>
      <c r="T711" s="46"/>
    </row>
    <row r="712" spans="3:20" s="33" customFormat="1">
      <c r="C712" s="31"/>
      <c r="D712" s="31"/>
      <c r="E712" s="30"/>
      <c r="R712" s="46"/>
      <c r="S712" s="46"/>
      <c r="T712" s="46"/>
    </row>
    <row r="713" spans="3:20" s="33" customFormat="1">
      <c r="C713" s="31"/>
      <c r="D713" s="31"/>
      <c r="E713" s="30"/>
      <c r="R713" s="46"/>
      <c r="S713" s="46"/>
      <c r="T713" s="46"/>
    </row>
    <row r="714" spans="3:20" s="33" customFormat="1">
      <c r="C714" s="31"/>
      <c r="D714" s="31"/>
      <c r="E714" s="30"/>
      <c r="R714" s="46"/>
      <c r="S714" s="46"/>
      <c r="T714" s="46"/>
    </row>
    <row r="715" spans="3:20" s="33" customFormat="1">
      <c r="C715" s="31"/>
      <c r="D715" s="31"/>
      <c r="E715" s="30"/>
      <c r="R715" s="46"/>
      <c r="S715" s="46"/>
      <c r="T715" s="46"/>
    </row>
    <row r="716" spans="3:20" s="33" customFormat="1">
      <c r="C716" s="31"/>
      <c r="D716" s="31"/>
      <c r="E716" s="30"/>
      <c r="R716" s="46"/>
      <c r="S716" s="46"/>
      <c r="T716" s="46"/>
    </row>
    <row r="717" spans="3:20" s="33" customFormat="1">
      <c r="C717" s="31"/>
      <c r="D717" s="31"/>
      <c r="E717" s="30"/>
      <c r="R717" s="46"/>
      <c r="S717" s="46"/>
      <c r="T717" s="46"/>
    </row>
    <row r="718" spans="3:20" s="33" customFormat="1">
      <c r="C718" s="31"/>
      <c r="D718" s="31"/>
      <c r="E718" s="30"/>
      <c r="R718" s="46"/>
      <c r="S718" s="46"/>
      <c r="T718" s="46"/>
    </row>
    <row r="719" spans="3:20" s="33" customFormat="1">
      <c r="C719" s="31"/>
      <c r="D719" s="31"/>
      <c r="E719" s="30"/>
      <c r="R719" s="46"/>
      <c r="S719" s="46"/>
      <c r="T719" s="46"/>
    </row>
    <row r="720" spans="3:20" s="33" customFormat="1">
      <c r="C720" s="31"/>
      <c r="D720" s="31"/>
      <c r="E720" s="30"/>
      <c r="R720" s="46"/>
      <c r="S720" s="46"/>
      <c r="T720" s="46"/>
    </row>
    <row r="721" spans="3:20" s="33" customFormat="1">
      <c r="C721" s="31"/>
      <c r="D721" s="31"/>
      <c r="E721" s="30"/>
      <c r="R721" s="46"/>
      <c r="S721" s="46"/>
      <c r="T721" s="46"/>
    </row>
    <row r="722" spans="3:20" s="33" customFormat="1">
      <c r="C722" s="31"/>
      <c r="D722" s="31"/>
      <c r="E722" s="30"/>
      <c r="R722" s="46"/>
      <c r="S722" s="46"/>
      <c r="T722" s="46"/>
    </row>
    <row r="723" spans="3:20" s="33" customFormat="1">
      <c r="C723" s="31"/>
      <c r="D723" s="31"/>
      <c r="E723" s="30"/>
      <c r="R723" s="46"/>
      <c r="S723" s="46"/>
      <c r="T723" s="46"/>
    </row>
    <row r="724" spans="3:20" s="33" customFormat="1">
      <c r="C724" s="31"/>
      <c r="D724" s="31"/>
      <c r="E724" s="30"/>
      <c r="R724" s="46"/>
      <c r="S724" s="46"/>
      <c r="T724" s="46"/>
    </row>
    <row r="725" spans="3:20" s="33" customFormat="1">
      <c r="C725" s="31"/>
      <c r="D725" s="31"/>
      <c r="E725" s="30"/>
      <c r="R725" s="46"/>
      <c r="S725" s="46"/>
      <c r="T725" s="46"/>
    </row>
    <row r="726" spans="3:20" s="33" customFormat="1">
      <c r="C726" s="31"/>
      <c r="D726" s="31"/>
      <c r="E726" s="30"/>
      <c r="R726" s="46"/>
      <c r="S726" s="46"/>
      <c r="T726" s="46"/>
    </row>
    <row r="727" spans="3:20" s="33" customFormat="1">
      <c r="C727" s="31"/>
      <c r="D727" s="31"/>
      <c r="E727" s="30"/>
      <c r="R727" s="46"/>
      <c r="S727" s="46"/>
      <c r="T727" s="46"/>
    </row>
    <row r="728" spans="3:20" s="33" customFormat="1">
      <c r="C728" s="31"/>
      <c r="D728" s="31"/>
      <c r="E728" s="30"/>
      <c r="R728" s="46"/>
      <c r="S728" s="46"/>
      <c r="T728" s="46"/>
    </row>
    <row r="729" spans="3:20" s="33" customFormat="1">
      <c r="C729" s="31"/>
      <c r="D729" s="31"/>
      <c r="E729" s="30"/>
      <c r="R729" s="46"/>
      <c r="S729" s="46"/>
      <c r="T729" s="46"/>
    </row>
    <row r="730" spans="3:20" s="33" customFormat="1">
      <c r="C730" s="31"/>
      <c r="D730" s="31"/>
      <c r="E730" s="30"/>
      <c r="R730" s="46"/>
      <c r="S730" s="46"/>
      <c r="T730" s="46"/>
    </row>
    <row r="731" spans="3:20" s="33" customFormat="1">
      <c r="C731" s="31"/>
      <c r="D731" s="31"/>
      <c r="E731" s="30"/>
      <c r="R731" s="46"/>
      <c r="S731" s="46"/>
      <c r="T731" s="46"/>
    </row>
    <row r="732" spans="3:20" s="33" customFormat="1">
      <c r="C732" s="31"/>
      <c r="D732" s="31"/>
      <c r="E732" s="30"/>
      <c r="R732" s="46"/>
      <c r="S732" s="46"/>
      <c r="T732" s="46"/>
    </row>
    <row r="733" spans="3:20" s="33" customFormat="1">
      <c r="C733" s="31"/>
      <c r="D733" s="31"/>
      <c r="E733" s="30"/>
      <c r="R733" s="46"/>
      <c r="S733" s="46"/>
      <c r="T733" s="46"/>
    </row>
    <row r="734" spans="3:20" s="33" customFormat="1">
      <c r="C734" s="31"/>
      <c r="D734" s="31"/>
      <c r="E734" s="30"/>
      <c r="R734" s="46"/>
      <c r="S734" s="46"/>
      <c r="T734" s="46"/>
    </row>
    <row r="735" spans="3:20" s="33" customFormat="1">
      <c r="C735" s="31"/>
      <c r="D735" s="31"/>
      <c r="E735" s="30"/>
      <c r="R735" s="46"/>
      <c r="S735" s="46"/>
      <c r="T735" s="46"/>
    </row>
    <row r="736" spans="3:20" s="33" customFormat="1">
      <c r="C736" s="31"/>
      <c r="D736" s="31"/>
      <c r="E736" s="30"/>
      <c r="R736" s="46"/>
      <c r="S736" s="46"/>
      <c r="T736" s="46"/>
    </row>
    <row r="737" spans="3:20" s="33" customFormat="1">
      <c r="C737" s="31"/>
      <c r="D737" s="31"/>
      <c r="E737" s="30"/>
      <c r="R737" s="46"/>
      <c r="S737" s="46"/>
      <c r="T737" s="46"/>
    </row>
    <row r="738" spans="3:20" s="33" customFormat="1">
      <c r="C738" s="31"/>
      <c r="D738" s="31"/>
      <c r="E738" s="30"/>
      <c r="R738" s="46"/>
      <c r="S738" s="46"/>
      <c r="T738" s="46"/>
    </row>
    <row r="739" spans="3:20" s="33" customFormat="1">
      <c r="C739" s="31"/>
      <c r="D739" s="31"/>
      <c r="E739" s="30"/>
      <c r="R739" s="46"/>
      <c r="S739" s="46"/>
      <c r="T739" s="46"/>
    </row>
    <row r="740" spans="3:20" s="33" customFormat="1">
      <c r="C740" s="31"/>
      <c r="D740" s="31"/>
      <c r="E740" s="30"/>
      <c r="R740" s="46"/>
      <c r="S740" s="46"/>
      <c r="T740" s="46"/>
    </row>
    <row r="741" spans="3:20" s="33" customFormat="1">
      <c r="C741" s="31"/>
      <c r="D741" s="31"/>
      <c r="E741" s="30"/>
      <c r="R741" s="46"/>
      <c r="S741" s="46"/>
      <c r="T741" s="46"/>
    </row>
    <row r="742" spans="3:20" s="33" customFormat="1">
      <c r="C742" s="31"/>
      <c r="D742" s="31"/>
      <c r="E742" s="30"/>
      <c r="R742" s="46"/>
      <c r="S742" s="46"/>
      <c r="T742" s="46"/>
    </row>
    <row r="743" spans="3:20" s="33" customFormat="1">
      <c r="C743" s="31"/>
      <c r="D743" s="31"/>
      <c r="E743" s="30"/>
      <c r="R743" s="46"/>
      <c r="S743" s="46"/>
      <c r="T743" s="46"/>
    </row>
    <row r="744" spans="3:20" s="33" customFormat="1">
      <c r="C744" s="31"/>
      <c r="D744" s="31"/>
      <c r="E744" s="30"/>
      <c r="R744" s="46"/>
      <c r="S744" s="46"/>
      <c r="T744" s="46"/>
    </row>
    <row r="745" spans="3:20" s="33" customFormat="1">
      <c r="C745" s="31"/>
      <c r="D745" s="31"/>
      <c r="E745" s="30"/>
      <c r="R745" s="46"/>
      <c r="S745" s="46"/>
      <c r="T745" s="46"/>
    </row>
    <row r="746" spans="3:20" s="33" customFormat="1">
      <c r="C746" s="31"/>
      <c r="D746" s="31"/>
      <c r="E746" s="30"/>
      <c r="R746" s="46"/>
      <c r="S746" s="46"/>
      <c r="T746" s="46"/>
    </row>
    <row r="747" spans="3:20" s="33" customFormat="1">
      <c r="C747" s="31"/>
      <c r="D747" s="31"/>
      <c r="E747" s="30"/>
      <c r="R747" s="46"/>
      <c r="S747" s="46"/>
      <c r="T747" s="46"/>
    </row>
    <row r="748" spans="3:20" s="33" customFormat="1">
      <c r="C748" s="31"/>
      <c r="D748" s="31"/>
      <c r="E748" s="30"/>
      <c r="R748" s="46"/>
      <c r="S748" s="46"/>
      <c r="T748" s="46"/>
    </row>
    <row r="749" spans="3:20" s="33" customFormat="1">
      <c r="C749" s="31"/>
      <c r="D749" s="31"/>
      <c r="E749" s="30"/>
      <c r="R749" s="46"/>
      <c r="S749" s="46"/>
      <c r="T749" s="46"/>
    </row>
    <row r="750" spans="3:20" s="33" customFormat="1">
      <c r="C750" s="31"/>
      <c r="D750" s="31"/>
      <c r="E750" s="30"/>
      <c r="R750" s="46"/>
      <c r="S750" s="46"/>
      <c r="T750" s="46"/>
    </row>
    <row r="751" spans="3:20" s="33" customFormat="1">
      <c r="C751" s="31"/>
      <c r="D751" s="31"/>
      <c r="E751" s="30"/>
      <c r="R751" s="46"/>
      <c r="S751" s="46"/>
      <c r="T751" s="46"/>
    </row>
    <row r="752" spans="3:20" s="33" customFormat="1">
      <c r="C752" s="31"/>
      <c r="D752" s="31"/>
      <c r="E752" s="30"/>
      <c r="R752" s="46"/>
      <c r="S752" s="46"/>
      <c r="T752" s="46"/>
    </row>
    <row r="753" spans="3:20" s="33" customFormat="1">
      <c r="C753" s="31"/>
      <c r="D753" s="31"/>
      <c r="E753" s="30"/>
      <c r="R753" s="46"/>
      <c r="S753" s="46"/>
      <c r="T753" s="46"/>
    </row>
    <row r="754" spans="3:20" s="33" customFormat="1">
      <c r="C754" s="31"/>
      <c r="D754" s="31"/>
      <c r="E754" s="30"/>
      <c r="R754" s="46"/>
      <c r="S754" s="46"/>
      <c r="T754" s="46"/>
    </row>
    <row r="755" spans="3:20" s="33" customFormat="1">
      <c r="C755" s="31"/>
      <c r="D755" s="31"/>
      <c r="E755" s="30"/>
      <c r="R755" s="46"/>
      <c r="S755" s="46"/>
      <c r="T755" s="46"/>
    </row>
    <row r="756" spans="3:20" s="33" customFormat="1">
      <c r="C756" s="31"/>
      <c r="D756" s="31"/>
      <c r="E756" s="30"/>
      <c r="R756" s="46"/>
      <c r="S756" s="46"/>
      <c r="T756" s="46"/>
    </row>
    <row r="757" spans="3:20" s="33" customFormat="1">
      <c r="C757" s="31"/>
      <c r="D757" s="31"/>
      <c r="E757" s="30"/>
      <c r="R757" s="46"/>
      <c r="S757" s="46"/>
      <c r="T757" s="46"/>
    </row>
    <row r="758" spans="3:20" s="33" customFormat="1">
      <c r="C758" s="31"/>
      <c r="D758" s="31"/>
      <c r="E758" s="30"/>
      <c r="R758" s="46"/>
      <c r="S758" s="46"/>
      <c r="T758" s="46"/>
    </row>
    <row r="759" spans="3:20" s="33" customFormat="1">
      <c r="C759" s="31"/>
      <c r="D759" s="31"/>
      <c r="E759" s="30"/>
      <c r="R759" s="46"/>
      <c r="S759" s="46"/>
      <c r="T759" s="46"/>
    </row>
    <row r="760" spans="3:20" s="33" customFormat="1">
      <c r="C760" s="31"/>
      <c r="D760" s="31"/>
      <c r="E760" s="30"/>
      <c r="R760" s="46"/>
      <c r="S760" s="46"/>
      <c r="T760" s="46"/>
    </row>
    <row r="761" spans="3:20" s="33" customFormat="1">
      <c r="C761" s="31"/>
      <c r="D761" s="31"/>
      <c r="E761" s="30"/>
      <c r="R761" s="46"/>
      <c r="S761" s="46"/>
      <c r="T761" s="46"/>
    </row>
    <row r="762" spans="3:20" s="33" customFormat="1">
      <c r="C762" s="31"/>
      <c r="D762" s="31"/>
      <c r="E762" s="30"/>
      <c r="R762" s="46"/>
      <c r="S762" s="46"/>
      <c r="T762" s="46"/>
    </row>
    <row r="763" spans="3:20" s="33" customFormat="1">
      <c r="C763" s="31"/>
      <c r="D763" s="31"/>
      <c r="E763" s="30"/>
      <c r="R763" s="46"/>
      <c r="S763" s="46"/>
      <c r="T763" s="46"/>
    </row>
    <row r="764" spans="3:20" s="33" customFormat="1">
      <c r="C764" s="31"/>
      <c r="D764" s="31"/>
      <c r="E764" s="30"/>
      <c r="R764" s="46"/>
      <c r="S764" s="46"/>
      <c r="T764" s="46"/>
    </row>
    <row r="765" spans="3:20" s="33" customFormat="1">
      <c r="C765" s="31"/>
      <c r="D765" s="31"/>
      <c r="E765" s="30"/>
      <c r="R765" s="46"/>
      <c r="S765" s="46"/>
      <c r="T765" s="46"/>
    </row>
    <row r="766" spans="3:20" s="33" customFormat="1">
      <c r="C766" s="31"/>
      <c r="D766" s="31"/>
      <c r="E766" s="30"/>
      <c r="R766" s="46"/>
      <c r="S766" s="46"/>
      <c r="T766" s="46"/>
    </row>
    <row r="767" spans="3:20" s="33" customFormat="1">
      <c r="C767" s="31"/>
      <c r="D767" s="31"/>
      <c r="E767" s="30"/>
      <c r="R767" s="46"/>
      <c r="S767" s="46"/>
      <c r="T767" s="46"/>
    </row>
    <row r="768" spans="3:20" s="33" customFormat="1">
      <c r="C768" s="31"/>
      <c r="D768" s="31"/>
      <c r="E768" s="30"/>
      <c r="R768" s="46"/>
      <c r="S768" s="46"/>
      <c r="T768" s="46"/>
    </row>
    <row r="769" spans="3:20" s="33" customFormat="1">
      <c r="C769" s="31"/>
      <c r="D769" s="31"/>
      <c r="E769" s="30"/>
      <c r="R769" s="46"/>
      <c r="S769" s="46"/>
      <c r="T769" s="46"/>
    </row>
    <row r="770" spans="3:20" s="33" customFormat="1">
      <c r="C770" s="31"/>
      <c r="D770" s="31"/>
      <c r="E770" s="30"/>
      <c r="R770" s="46"/>
      <c r="S770" s="46"/>
      <c r="T770" s="46"/>
    </row>
    <row r="771" spans="3:20" s="33" customFormat="1">
      <c r="C771" s="31"/>
      <c r="D771" s="31"/>
      <c r="E771" s="30"/>
      <c r="R771" s="46"/>
      <c r="S771" s="46"/>
      <c r="T771" s="46"/>
    </row>
    <row r="772" spans="3:20" s="33" customFormat="1">
      <c r="C772" s="31"/>
      <c r="D772" s="31"/>
      <c r="E772" s="30"/>
      <c r="R772" s="46"/>
      <c r="S772" s="46"/>
      <c r="T772" s="46"/>
    </row>
    <row r="773" spans="3:20" s="33" customFormat="1">
      <c r="C773" s="31"/>
      <c r="D773" s="31"/>
      <c r="E773" s="30"/>
      <c r="R773" s="46"/>
      <c r="S773" s="46"/>
      <c r="T773" s="46"/>
    </row>
    <row r="774" spans="3:20" s="33" customFormat="1">
      <c r="C774" s="31"/>
      <c r="D774" s="31"/>
      <c r="E774" s="30"/>
      <c r="R774" s="46"/>
      <c r="S774" s="46"/>
      <c r="T774" s="46"/>
    </row>
    <row r="775" spans="3:20" s="33" customFormat="1">
      <c r="C775" s="31"/>
      <c r="D775" s="31"/>
      <c r="E775" s="30"/>
      <c r="R775" s="46"/>
      <c r="S775" s="46"/>
      <c r="T775" s="46"/>
    </row>
    <row r="776" spans="3:20" s="33" customFormat="1">
      <c r="C776" s="31"/>
      <c r="D776" s="31"/>
      <c r="E776" s="30"/>
      <c r="R776" s="46"/>
      <c r="S776" s="46"/>
      <c r="T776" s="46"/>
    </row>
    <row r="777" spans="3:20" s="33" customFormat="1">
      <c r="C777" s="31"/>
      <c r="D777" s="31"/>
      <c r="E777" s="30"/>
      <c r="R777" s="46"/>
      <c r="S777" s="46"/>
      <c r="T777" s="46"/>
    </row>
    <row r="778" spans="3:20" s="33" customFormat="1">
      <c r="C778" s="31"/>
      <c r="D778" s="31"/>
      <c r="E778" s="30"/>
      <c r="R778" s="46"/>
      <c r="S778" s="46"/>
      <c r="T778" s="46"/>
    </row>
    <row r="779" spans="3:20" s="33" customFormat="1">
      <c r="C779" s="31"/>
      <c r="D779" s="31"/>
      <c r="E779" s="30"/>
      <c r="R779" s="46"/>
      <c r="S779" s="46"/>
      <c r="T779" s="46"/>
    </row>
    <row r="780" spans="3:20" s="33" customFormat="1">
      <c r="C780" s="31"/>
      <c r="D780" s="31"/>
      <c r="E780" s="30"/>
      <c r="R780" s="46"/>
      <c r="S780" s="46"/>
      <c r="T780" s="46"/>
    </row>
    <row r="781" spans="3:20" s="33" customFormat="1">
      <c r="C781" s="31"/>
      <c r="D781" s="31"/>
      <c r="E781" s="30"/>
      <c r="R781" s="46"/>
      <c r="S781" s="46"/>
      <c r="T781" s="46"/>
    </row>
    <row r="782" spans="3:20" s="33" customFormat="1">
      <c r="C782" s="31"/>
      <c r="D782" s="31"/>
      <c r="E782" s="30"/>
      <c r="R782" s="46"/>
      <c r="S782" s="46"/>
      <c r="T782" s="46"/>
    </row>
    <row r="783" spans="3:20" s="33" customFormat="1">
      <c r="C783" s="31"/>
      <c r="D783" s="31"/>
      <c r="E783" s="30"/>
      <c r="R783" s="46"/>
      <c r="S783" s="46"/>
      <c r="T783" s="46"/>
    </row>
    <row r="784" spans="3:20" s="33" customFormat="1">
      <c r="C784" s="31"/>
      <c r="D784" s="31"/>
      <c r="E784" s="30"/>
      <c r="R784" s="46"/>
      <c r="S784" s="46"/>
      <c r="T784" s="46"/>
    </row>
    <row r="785" spans="3:20" s="33" customFormat="1">
      <c r="C785" s="31"/>
      <c r="D785" s="31"/>
      <c r="E785" s="30"/>
      <c r="R785" s="46"/>
      <c r="S785" s="46"/>
      <c r="T785" s="46"/>
    </row>
    <row r="786" spans="3:20" s="33" customFormat="1">
      <c r="C786" s="31"/>
      <c r="D786" s="31"/>
      <c r="E786" s="30"/>
      <c r="R786" s="46"/>
      <c r="S786" s="46"/>
      <c r="T786" s="46"/>
    </row>
    <row r="787" spans="3:20" s="33" customFormat="1">
      <c r="C787" s="31"/>
      <c r="D787" s="31"/>
      <c r="E787" s="30"/>
      <c r="R787" s="46"/>
      <c r="S787" s="46"/>
      <c r="T787" s="46"/>
    </row>
    <row r="788" spans="3:20" s="33" customFormat="1">
      <c r="C788" s="31"/>
      <c r="D788" s="31"/>
      <c r="E788" s="30"/>
      <c r="R788" s="46"/>
      <c r="S788" s="46"/>
      <c r="T788" s="46"/>
    </row>
    <row r="789" spans="3:20" s="33" customFormat="1">
      <c r="C789" s="31"/>
      <c r="D789" s="31"/>
      <c r="E789" s="30"/>
      <c r="R789" s="46"/>
      <c r="S789" s="46"/>
      <c r="T789" s="46"/>
    </row>
    <row r="790" spans="3:20" s="33" customFormat="1">
      <c r="C790" s="31"/>
      <c r="D790" s="31"/>
      <c r="E790" s="30"/>
      <c r="R790" s="46"/>
      <c r="S790" s="46"/>
      <c r="T790" s="46"/>
    </row>
    <row r="791" spans="3:20" s="33" customFormat="1">
      <c r="C791" s="31"/>
      <c r="D791" s="31"/>
      <c r="E791" s="30"/>
      <c r="R791" s="46"/>
      <c r="S791" s="46"/>
      <c r="T791" s="46"/>
    </row>
    <row r="792" spans="3:20" s="33" customFormat="1">
      <c r="C792" s="31"/>
      <c r="D792" s="31"/>
      <c r="E792" s="30"/>
      <c r="R792" s="46"/>
      <c r="S792" s="46"/>
      <c r="T792" s="46"/>
    </row>
    <row r="793" spans="3:20" s="33" customFormat="1">
      <c r="C793" s="31"/>
      <c r="D793" s="31"/>
      <c r="E793" s="30"/>
      <c r="R793" s="46"/>
      <c r="S793" s="46"/>
      <c r="T793" s="46"/>
    </row>
    <row r="794" spans="3:20" s="33" customFormat="1">
      <c r="C794" s="31"/>
      <c r="D794" s="31"/>
      <c r="E794" s="30"/>
      <c r="R794" s="46"/>
      <c r="S794" s="46"/>
      <c r="T794" s="46"/>
    </row>
    <row r="795" spans="3:20" s="33" customFormat="1">
      <c r="C795" s="31"/>
      <c r="D795" s="31"/>
      <c r="E795" s="30"/>
      <c r="R795" s="46"/>
      <c r="S795" s="46"/>
      <c r="T795" s="46"/>
    </row>
    <row r="796" spans="3:20" s="33" customFormat="1">
      <c r="C796" s="31"/>
      <c r="D796" s="31"/>
      <c r="E796" s="30"/>
      <c r="R796" s="46"/>
      <c r="S796" s="46"/>
      <c r="T796" s="46"/>
    </row>
    <row r="797" spans="3:20" s="33" customFormat="1">
      <c r="C797" s="31"/>
      <c r="D797" s="31"/>
      <c r="E797" s="30"/>
      <c r="R797" s="46"/>
      <c r="S797" s="46"/>
      <c r="T797" s="46"/>
    </row>
    <row r="798" spans="3:20" s="33" customFormat="1">
      <c r="C798" s="31"/>
      <c r="D798" s="31"/>
      <c r="E798" s="30"/>
      <c r="R798" s="46"/>
      <c r="S798" s="46"/>
      <c r="T798" s="46"/>
    </row>
    <row r="799" spans="3:20" s="33" customFormat="1">
      <c r="C799" s="31"/>
      <c r="D799" s="31"/>
      <c r="E799" s="30"/>
      <c r="R799" s="46"/>
      <c r="S799" s="46"/>
      <c r="T799" s="46"/>
    </row>
    <row r="800" spans="3:20" s="33" customFormat="1">
      <c r="C800" s="31"/>
      <c r="D800" s="31"/>
      <c r="E800" s="30"/>
      <c r="R800" s="46"/>
      <c r="S800" s="46"/>
      <c r="T800" s="46"/>
    </row>
    <row r="801" spans="3:20" s="33" customFormat="1">
      <c r="C801" s="31"/>
      <c r="D801" s="31"/>
      <c r="E801" s="30"/>
      <c r="R801" s="46"/>
      <c r="S801" s="46"/>
      <c r="T801" s="46"/>
    </row>
    <row r="802" spans="3:20" s="33" customFormat="1">
      <c r="C802" s="31"/>
      <c r="D802" s="31"/>
      <c r="E802" s="30"/>
      <c r="R802" s="46"/>
      <c r="S802" s="46"/>
      <c r="T802" s="46"/>
    </row>
    <row r="803" spans="3:20" s="33" customFormat="1">
      <c r="C803" s="31"/>
      <c r="D803" s="31"/>
      <c r="E803" s="30"/>
      <c r="R803" s="46"/>
      <c r="S803" s="46"/>
      <c r="T803" s="46"/>
    </row>
    <row r="804" spans="3:20" s="33" customFormat="1">
      <c r="C804" s="31"/>
      <c r="D804" s="31"/>
      <c r="E804" s="30"/>
      <c r="R804" s="46"/>
      <c r="S804" s="46"/>
      <c r="T804" s="46"/>
    </row>
    <row r="805" spans="3:20" s="33" customFormat="1">
      <c r="C805" s="31"/>
      <c r="D805" s="31"/>
      <c r="E805" s="30"/>
      <c r="R805" s="46"/>
      <c r="S805" s="46"/>
      <c r="T805" s="46"/>
    </row>
    <row r="806" spans="3:20" s="33" customFormat="1">
      <c r="C806" s="31"/>
      <c r="D806" s="31"/>
      <c r="E806" s="30"/>
      <c r="R806" s="46"/>
      <c r="S806" s="46"/>
      <c r="T806" s="46"/>
    </row>
    <row r="807" spans="3:20" s="33" customFormat="1">
      <c r="C807" s="31"/>
      <c r="D807" s="31"/>
      <c r="E807" s="30"/>
      <c r="R807" s="46"/>
      <c r="S807" s="46"/>
      <c r="T807" s="46"/>
    </row>
    <row r="808" spans="3:20" s="33" customFormat="1">
      <c r="C808" s="31"/>
      <c r="D808" s="31"/>
      <c r="E808" s="30"/>
      <c r="R808" s="46"/>
      <c r="S808" s="46"/>
      <c r="T808" s="46"/>
    </row>
    <row r="809" spans="3:20" s="33" customFormat="1">
      <c r="C809" s="31"/>
      <c r="D809" s="31"/>
      <c r="E809" s="30"/>
      <c r="R809" s="46"/>
      <c r="S809" s="46"/>
      <c r="T809" s="46"/>
    </row>
    <row r="810" spans="3:20" s="33" customFormat="1">
      <c r="C810" s="31"/>
      <c r="D810" s="31"/>
      <c r="E810" s="30"/>
      <c r="R810" s="46"/>
      <c r="S810" s="46"/>
      <c r="T810" s="46"/>
    </row>
    <row r="811" spans="3:20" s="33" customFormat="1">
      <c r="C811" s="31"/>
      <c r="D811" s="31"/>
      <c r="E811" s="30"/>
      <c r="R811" s="46"/>
      <c r="S811" s="46"/>
      <c r="T811" s="46"/>
    </row>
    <row r="812" spans="3:20" s="33" customFormat="1">
      <c r="C812" s="31"/>
      <c r="D812" s="31"/>
      <c r="E812" s="30"/>
      <c r="R812" s="46"/>
      <c r="S812" s="46"/>
      <c r="T812" s="46"/>
    </row>
    <row r="813" spans="3:20" s="33" customFormat="1">
      <c r="C813" s="31"/>
      <c r="D813" s="31"/>
      <c r="E813" s="30"/>
      <c r="R813" s="46"/>
      <c r="S813" s="46"/>
      <c r="T813" s="46"/>
    </row>
    <row r="814" spans="3:20" s="33" customFormat="1">
      <c r="C814" s="31"/>
      <c r="D814" s="31"/>
      <c r="E814" s="30"/>
      <c r="R814" s="46"/>
      <c r="S814" s="46"/>
      <c r="T814" s="46"/>
    </row>
    <row r="815" spans="3:20" s="33" customFormat="1">
      <c r="C815" s="31"/>
      <c r="D815" s="31"/>
      <c r="E815" s="30"/>
      <c r="R815" s="46"/>
      <c r="S815" s="46"/>
      <c r="T815" s="46"/>
    </row>
    <row r="816" spans="3:20" s="33" customFormat="1">
      <c r="C816" s="31"/>
      <c r="D816" s="31"/>
      <c r="E816" s="30"/>
      <c r="R816" s="46"/>
      <c r="S816" s="46"/>
      <c r="T816" s="46"/>
    </row>
    <row r="817" spans="3:20" s="33" customFormat="1">
      <c r="C817" s="31"/>
      <c r="D817" s="31"/>
      <c r="E817" s="30"/>
      <c r="R817" s="46"/>
      <c r="S817" s="46"/>
      <c r="T817" s="46"/>
    </row>
    <row r="818" spans="3:20" s="33" customFormat="1">
      <c r="C818" s="31"/>
      <c r="D818" s="31"/>
      <c r="E818" s="30"/>
      <c r="R818" s="46"/>
      <c r="S818" s="46"/>
      <c r="T818" s="46"/>
    </row>
    <row r="819" spans="3:20" s="33" customFormat="1">
      <c r="C819" s="31"/>
      <c r="D819" s="31"/>
      <c r="E819" s="30"/>
      <c r="R819" s="46"/>
      <c r="S819" s="46"/>
      <c r="T819" s="46"/>
    </row>
    <row r="820" spans="3:20" s="33" customFormat="1">
      <c r="C820" s="31"/>
      <c r="D820" s="31"/>
      <c r="E820" s="30"/>
      <c r="R820" s="46"/>
      <c r="S820" s="46"/>
      <c r="T820" s="46"/>
    </row>
    <row r="821" spans="3:20" s="33" customFormat="1">
      <c r="C821" s="31"/>
      <c r="D821" s="31"/>
      <c r="E821" s="30"/>
      <c r="R821" s="46"/>
      <c r="S821" s="46"/>
      <c r="T821" s="46"/>
    </row>
    <row r="822" spans="3:20" s="33" customFormat="1">
      <c r="C822" s="31"/>
      <c r="D822" s="31"/>
      <c r="E822" s="30"/>
      <c r="R822" s="46"/>
      <c r="S822" s="46"/>
      <c r="T822" s="46"/>
    </row>
    <row r="823" spans="3:20" s="33" customFormat="1">
      <c r="C823" s="31"/>
      <c r="D823" s="31"/>
      <c r="E823" s="30"/>
      <c r="R823" s="46"/>
      <c r="S823" s="46"/>
      <c r="T823" s="46"/>
    </row>
    <row r="824" spans="3:20" s="33" customFormat="1">
      <c r="C824" s="31"/>
      <c r="D824" s="31"/>
      <c r="E824" s="30"/>
      <c r="R824" s="46"/>
      <c r="S824" s="46"/>
      <c r="T824" s="46"/>
    </row>
    <row r="825" spans="3:20" s="33" customFormat="1">
      <c r="C825" s="31"/>
      <c r="D825" s="31"/>
      <c r="E825" s="30"/>
      <c r="R825" s="46"/>
      <c r="S825" s="46"/>
      <c r="T825" s="46"/>
    </row>
    <row r="826" spans="3:20" s="33" customFormat="1">
      <c r="C826" s="31"/>
      <c r="D826" s="31"/>
      <c r="E826" s="30"/>
      <c r="R826" s="46"/>
      <c r="S826" s="46"/>
      <c r="T826" s="46"/>
    </row>
    <row r="827" spans="3:20" s="33" customFormat="1">
      <c r="C827" s="31"/>
      <c r="D827" s="31"/>
      <c r="E827" s="30"/>
      <c r="R827" s="46"/>
      <c r="S827" s="46"/>
      <c r="T827" s="46"/>
    </row>
    <row r="828" spans="3:20" s="33" customFormat="1">
      <c r="C828" s="31"/>
      <c r="D828" s="31"/>
      <c r="E828" s="30"/>
      <c r="R828" s="46"/>
      <c r="S828" s="46"/>
      <c r="T828" s="46"/>
    </row>
    <row r="829" spans="3:20" s="33" customFormat="1">
      <c r="C829" s="31"/>
      <c r="D829" s="31"/>
      <c r="E829" s="30"/>
      <c r="R829" s="46"/>
      <c r="S829" s="46"/>
      <c r="T829" s="46"/>
    </row>
    <row r="830" spans="3:20" s="33" customFormat="1">
      <c r="C830" s="31"/>
      <c r="D830" s="31"/>
      <c r="E830" s="30"/>
      <c r="R830" s="46"/>
      <c r="S830" s="46"/>
      <c r="T830" s="46"/>
    </row>
    <row r="831" spans="3:20" s="33" customFormat="1">
      <c r="C831" s="31"/>
      <c r="D831" s="31"/>
      <c r="E831" s="30"/>
      <c r="R831" s="46"/>
      <c r="S831" s="46"/>
      <c r="T831" s="46"/>
    </row>
    <row r="832" spans="3:20" s="33" customFormat="1">
      <c r="C832" s="31"/>
      <c r="D832" s="31"/>
      <c r="E832" s="30"/>
      <c r="R832" s="46"/>
      <c r="S832" s="46"/>
      <c r="T832" s="46"/>
    </row>
    <row r="833" spans="3:20" s="33" customFormat="1">
      <c r="C833" s="31"/>
      <c r="D833" s="31"/>
      <c r="E833" s="30"/>
      <c r="R833" s="46"/>
      <c r="S833" s="46"/>
      <c r="T833" s="46"/>
    </row>
    <row r="834" spans="3:20" s="33" customFormat="1">
      <c r="C834" s="31"/>
      <c r="D834" s="31"/>
      <c r="E834" s="30"/>
      <c r="R834" s="46"/>
      <c r="S834" s="46"/>
      <c r="T834" s="46"/>
    </row>
    <row r="835" spans="3:20" s="33" customFormat="1">
      <c r="C835" s="31"/>
      <c r="D835" s="31"/>
      <c r="E835" s="30"/>
      <c r="R835" s="46"/>
      <c r="S835" s="46"/>
      <c r="T835" s="46"/>
    </row>
    <row r="836" spans="3:20" s="33" customFormat="1">
      <c r="C836" s="31"/>
      <c r="D836" s="31"/>
      <c r="E836" s="30"/>
      <c r="R836" s="46"/>
      <c r="S836" s="46"/>
      <c r="T836" s="46"/>
    </row>
    <row r="837" spans="3:20" s="33" customFormat="1">
      <c r="C837" s="31"/>
      <c r="D837" s="31"/>
      <c r="E837" s="30"/>
      <c r="R837" s="46"/>
      <c r="S837" s="46"/>
      <c r="T837" s="46"/>
    </row>
    <row r="838" spans="3:20" s="33" customFormat="1">
      <c r="C838" s="31"/>
      <c r="D838" s="31"/>
      <c r="E838" s="30"/>
      <c r="R838" s="46"/>
      <c r="S838" s="46"/>
      <c r="T838" s="46"/>
    </row>
    <row r="839" spans="3:20" s="33" customFormat="1">
      <c r="C839" s="31"/>
      <c r="D839" s="31"/>
      <c r="E839" s="30"/>
      <c r="R839" s="46"/>
      <c r="S839" s="46"/>
      <c r="T839" s="46"/>
    </row>
    <row r="840" spans="3:20" s="33" customFormat="1">
      <c r="C840" s="31"/>
      <c r="D840" s="31"/>
      <c r="E840" s="30"/>
      <c r="R840" s="46"/>
      <c r="S840" s="46"/>
      <c r="T840" s="46"/>
    </row>
    <row r="841" spans="3:20" s="33" customFormat="1">
      <c r="C841" s="31"/>
      <c r="D841" s="31"/>
      <c r="E841" s="30"/>
      <c r="R841" s="46"/>
      <c r="S841" s="46"/>
      <c r="T841" s="46"/>
    </row>
    <row r="842" spans="3:20" s="33" customFormat="1">
      <c r="C842" s="31"/>
      <c r="D842" s="31"/>
      <c r="E842" s="30"/>
      <c r="R842" s="46"/>
      <c r="S842" s="46"/>
      <c r="T842" s="46"/>
    </row>
    <row r="843" spans="3:20" s="33" customFormat="1">
      <c r="C843" s="31"/>
      <c r="D843" s="31"/>
      <c r="E843" s="30"/>
      <c r="R843" s="46"/>
      <c r="S843" s="46"/>
      <c r="T843" s="46"/>
    </row>
    <row r="844" spans="3:20" s="33" customFormat="1">
      <c r="C844" s="31"/>
      <c r="D844" s="31"/>
      <c r="E844" s="30"/>
      <c r="R844" s="46"/>
      <c r="S844" s="46"/>
      <c r="T844" s="46"/>
    </row>
    <row r="845" spans="3:20" s="33" customFormat="1">
      <c r="C845" s="31"/>
      <c r="D845" s="31"/>
      <c r="E845" s="30"/>
      <c r="R845" s="46"/>
      <c r="S845" s="46"/>
      <c r="T845" s="46"/>
    </row>
    <row r="846" spans="3:20" s="33" customFormat="1">
      <c r="C846" s="31"/>
      <c r="D846" s="31"/>
      <c r="E846" s="30"/>
      <c r="R846" s="46"/>
      <c r="S846" s="46"/>
      <c r="T846" s="46"/>
    </row>
    <row r="847" spans="3:20" s="33" customFormat="1">
      <c r="C847" s="31"/>
      <c r="D847" s="31"/>
      <c r="E847" s="30"/>
      <c r="R847" s="46"/>
      <c r="S847" s="46"/>
      <c r="T847" s="46"/>
    </row>
    <row r="848" spans="3:20" s="33" customFormat="1">
      <c r="C848" s="31"/>
      <c r="D848" s="31"/>
      <c r="E848" s="30"/>
      <c r="R848" s="46"/>
      <c r="S848" s="46"/>
      <c r="T848" s="46"/>
    </row>
    <row r="849" spans="3:20" s="33" customFormat="1">
      <c r="C849" s="31"/>
      <c r="D849" s="31"/>
      <c r="E849" s="30"/>
      <c r="R849" s="46"/>
      <c r="S849" s="46"/>
      <c r="T849" s="46"/>
    </row>
    <row r="850" spans="3:20" s="33" customFormat="1">
      <c r="C850" s="31"/>
      <c r="D850" s="31"/>
      <c r="E850" s="30"/>
      <c r="R850" s="46"/>
      <c r="S850" s="46"/>
      <c r="T850" s="46"/>
    </row>
    <row r="851" spans="3:20" s="33" customFormat="1">
      <c r="C851" s="31"/>
      <c r="D851" s="31"/>
      <c r="E851" s="30"/>
      <c r="R851" s="46"/>
      <c r="S851" s="46"/>
      <c r="T851" s="46"/>
    </row>
    <row r="852" spans="3:20" s="33" customFormat="1">
      <c r="C852" s="31"/>
      <c r="D852" s="31"/>
      <c r="E852" s="30"/>
      <c r="R852" s="46"/>
      <c r="S852" s="46"/>
      <c r="T852" s="46"/>
    </row>
    <row r="853" spans="3:20" s="33" customFormat="1">
      <c r="C853" s="31"/>
      <c r="D853" s="31"/>
      <c r="E853" s="30"/>
      <c r="R853" s="46"/>
      <c r="S853" s="46"/>
      <c r="T853" s="46"/>
    </row>
    <row r="854" spans="3:20" s="33" customFormat="1">
      <c r="C854" s="31"/>
      <c r="D854" s="31"/>
      <c r="E854" s="30"/>
      <c r="R854" s="46"/>
      <c r="S854" s="46"/>
      <c r="T854" s="46"/>
    </row>
    <row r="855" spans="3:20" s="33" customFormat="1">
      <c r="C855" s="31"/>
      <c r="D855" s="31"/>
      <c r="E855" s="30"/>
      <c r="R855" s="46"/>
      <c r="S855" s="46"/>
      <c r="T855" s="46"/>
    </row>
    <row r="856" spans="3:20" s="33" customFormat="1">
      <c r="C856" s="31"/>
      <c r="D856" s="31"/>
      <c r="E856" s="30"/>
      <c r="R856" s="46"/>
      <c r="S856" s="46"/>
      <c r="T856" s="46"/>
    </row>
    <row r="857" spans="3:20" s="33" customFormat="1">
      <c r="C857" s="31"/>
      <c r="D857" s="31"/>
      <c r="E857" s="30"/>
      <c r="R857" s="46"/>
      <c r="S857" s="46"/>
      <c r="T857" s="46"/>
    </row>
    <row r="858" spans="3:20" s="33" customFormat="1">
      <c r="C858" s="31"/>
      <c r="D858" s="31"/>
      <c r="E858" s="30"/>
      <c r="R858" s="46"/>
      <c r="S858" s="46"/>
      <c r="T858" s="46"/>
    </row>
    <row r="859" spans="3:20" s="33" customFormat="1">
      <c r="C859" s="31"/>
      <c r="D859" s="31"/>
      <c r="E859" s="30"/>
      <c r="R859" s="46"/>
      <c r="S859" s="46"/>
      <c r="T859" s="46"/>
    </row>
    <row r="860" spans="3:20" s="33" customFormat="1">
      <c r="C860" s="31"/>
      <c r="D860" s="31"/>
      <c r="E860" s="30"/>
      <c r="R860" s="46"/>
      <c r="S860" s="46"/>
      <c r="T860" s="46"/>
    </row>
    <row r="861" spans="3:20" s="33" customFormat="1">
      <c r="C861" s="31"/>
      <c r="D861" s="31"/>
      <c r="E861" s="30"/>
      <c r="R861" s="46"/>
      <c r="S861" s="46"/>
      <c r="T861" s="46"/>
    </row>
    <row r="862" spans="3:20" s="33" customFormat="1">
      <c r="C862" s="31"/>
      <c r="D862" s="31"/>
      <c r="E862" s="30"/>
      <c r="R862" s="46"/>
      <c r="S862" s="46"/>
      <c r="T862" s="46"/>
    </row>
    <row r="863" spans="3:20" s="33" customFormat="1">
      <c r="C863" s="31"/>
      <c r="D863" s="31"/>
      <c r="E863" s="30"/>
      <c r="R863" s="46"/>
      <c r="S863" s="46"/>
      <c r="T863" s="46"/>
    </row>
    <row r="864" spans="3:20" s="33" customFormat="1">
      <c r="C864" s="31"/>
      <c r="D864" s="31"/>
      <c r="E864" s="30"/>
      <c r="R864" s="46"/>
      <c r="S864" s="46"/>
      <c r="T864" s="46"/>
    </row>
    <row r="865" spans="3:20" s="33" customFormat="1">
      <c r="C865" s="31"/>
      <c r="D865" s="31"/>
      <c r="E865" s="30"/>
      <c r="R865" s="46"/>
      <c r="S865" s="46"/>
      <c r="T865" s="46"/>
    </row>
    <row r="866" spans="3:20" s="33" customFormat="1">
      <c r="C866" s="31"/>
      <c r="D866" s="31"/>
      <c r="E866" s="30"/>
      <c r="R866" s="46"/>
      <c r="S866" s="46"/>
      <c r="T866" s="46"/>
    </row>
    <row r="867" spans="3:20" s="33" customFormat="1">
      <c r="C867" s="31"/>
      <c r="D867" s="31"/>
      <c r="E867" s="30"/>
      <c r="R867" s="46"/>
      <c r="S867" s="46"/>
      <c r="T867" s="46"/>
    </row>
    <row r="868" spans="3:20" s="33" customFormat="1">
      <c r="C868" s="31"/>
      <c r="D868" s="31"/>
      <c r="E868" s="30"/>
      <c r="R868" s="46"/>
      <c r="S868" s="46"/>
      <c r="T868" s="46"/>
    </row>
    <row r="869" spans="3:20" s="33" customFormat="1">
      <c r="C869" s="31"/>
      <c r="D869" s="31"/>
      <c r="E869" s="30"/>
      <c r="R869" s="46"/>
      <c r="S869" s="46"/>
      <c r="T869" s="46"/>
    </row>
    <row r="870" spans="3:20" s="33" customFormat="1">
      <c r="C870" s="31"/>
      <c r="D870" s="31"/>
      <c r="E870" s="30"/>
      <c r="R870" s="46"/>
      <c r="S870" s="46"/>
      <c r="T870" s="46"/>
    </row>
    <row r="871" spans="3:20" s="33" customFormat="1">
      <c r="C871" s="31"/>
      <c r="D871" s="31"/>
      <c r="E871" s="30"/>
      <c r="R871" s="46"/>
      <c r="S871" s="46"/>
      <c r="T871" s="46"/>
    </row>
    <row r="872" spans="3:20" s="33" customFormat="1">
      <c r="C872" s="31"/>
      <c r="D872" s="31"/>
      <c r="E872" s="30"/>
      <c r="R872" s="46"/>
      <c r="S872" s="46"/>
      <c r="T872" s="46"/>
    </row>
    <row r="873" spans="3:20" s="33" customFormat="1">
      <c r="C873" s="31"/>
      <c r="D873" s="31"/>
      <c r="E873" s="30"/>
      <c r="R873" s="46"/>
      <c r="S873" s="46"/>
      <c r="T873" s="46"/>
    </row>
    <row r="874" spans="3:20" s="33" customFormat="1">
      <c r="C874" s="31"/>
      <c r="D874" s="31"/>
      <c r="E874" s="30"/>
      <c r="R874" s="46"/>
      <c r="S874" s="46"/>
      <c r="T874" s="46"/>
    </row>
    <row r="875" spans="3:20" s="33" customFormat="1">
      <c r="C875" s="31"/>
      <c r="D875" s="31"/>
      <c r="E875" s="30"/>
      <c r="R875" s="46"/>
      <c r="S875" s="46"/>
      <c r="T875" s="46"/>
    </row>
    <row r="876" spans="3:20" s="33" customFormat="1">
      <c r="C876" s="31"/>
      <c r="D876" s="31"/>
      <c r="E876" s="30"/>
      <c r="R876" s="46"/>
      <c r="S876" s="46"/>
      <c r="T876" s="46"/>
    </row>
    <row r="877" spans="3:20" s="33" customFormat="1">
      <c r="C877" s="31"/>
      <c r="D877" s="31"/>
      <c r="E877" s="30"/>
      <c r="R877" s="46"/>
      <c r="S877" s="46"/>
      <c r="T877" s="46"/>
    </row>
    <row r="878" spans="3:20" s="33" customFormat="1">
      <c r="C878" s="31"/>
      <c r="D878" s="31"/>
      <c r="E878" s="30"/>
      <c r="R878" s="46"/>
      <c r="S878" s="46"/>
      <c r="T878" s="46"/>
    </row>
    <row r="879" spans="3:20" s="33" customFormat="1">
      <c r="C879" s="31"/>
      <c r="D879" s="31"/>
      <c r="E879" s="30"/>
      <c r="R879" s="46"/>
      <c r="S879" s="46"/>
      <c r="T879" s="46"/>
    </row>
    <row r="880" spans="3:20" s="33" customFormat="1">
      <c r="C880" s="31"/>
      <c r="D880" s="31"/>
      <c r="E880" s="30"/>
      <c r="R880" s="46"/>
      <c r="S880" s="46"/>
      <c r="T880" s="46"/>
    </row>
    <row r="881" spans="3:20" s="33" customFormat="1">
      <c r="C881" s="31"/>
      <c r="D881" s="31"/>
      <c r="E881" s="30"/>
      <c r="R881" s="46"/>
      <c r="S881" s="46"/>
      <c r="T881" s="46"/>
    </row>
    <row r="882" spans="3:20" s="33" customFormat="1">
      <c r="C882" s="31"/>
      <c r="D882" s="31"/>
      <c r="E882" s="30"/>
      <c r="R882" s="46"/>
      <c r="S882" s="46"/>
      <c r="T882" s="46"/>
    </row>
    <row r="883" spans="3:20" s="33" customFormat="1">
      <c r="C883" s="31"/>
      <c r="D883" s="31"/>
      <c r="E883" s="30"/>
      <c r="R883" s="46"/>
      <c r="S883" s="46"/>
      <c r="T883" s="46"/>
    </row>
    <row r="884" spans="3:20" s="33" customFormat="1">
      <c r="C884" s="31"/>
      <c r="D884" s="31"/>
      <c r="E884" s="30"/>
      <c r="R884" s="46"/>
      <c r="S884" s="46"/>
      <c r="T884" s="46"/>
    </row>
    <row r="885" spans="3:20" s="33" customFormat="1">
      <c r="C885" s="31"/>
      <c r="D885" s="31"/>
      <c r="E885" s="30"/>
      <c r="R885" s="46"/>
      <c r="S885" s="46"/>
      <c r="T885" s="46"/>
    </row>
    <row r="886" spans="3:20" s="33" customFormat="1">
      <c r="C886" s="31"/>
      <c r="D886" s="31"/>
      <c r="E886" s="30"/>
      <c r="R886" s="46"/>
      <c r="S886" s="46"/>
      <c r="T886" s="46"/>
    </row>
    <row r="887" spans="3:20" s="33" customFormat="1">
      <c r="C887" s="31"/>
      <c r="D887" s="31"/>
      <c r="E887" s="30"/>
      <c r="R887" s="46"/>
      <c r="S887" s="46"/>
      <c r="T887" s="46"/>
    </row>
    <row r="888" spans="3:20" s="33" customFormat="1">
      <c r="C888" s="31"/>
      <c r="D888" s="31"/>
      <c r="E888" s="30"/>
      <c r="R888" s="46"/>
      <c r="S888" s="46"/>
      <c r="T888" s="46"/>
    </row>
    <row r="889" spans="3:20" s="33" customFormat="1">
      <c r="C889" s="31"/>
      <c r="D889" s="31"/>
      <c r="E889" s="30"/>
      <c r="R889" s="46"/>
      <c r="S889" s="46"/>
      <c r="T889" s="46"/>
    </row>
    <row r="890" spans="3:20" s="33" customFormat="1">
      <c r="C890" s="31"/>
      <c r="D890" s="31"/>
      <c r="E890" s="30"/>
      <c r="R890" s="46"/>
      <c r="S890" s="46"/>
      <c r="T890" s="46"/>
    </row>
    <row r="891" spans="3:20" s="33" customFormat="1">
      <c r="C891" s="31"/>
      <c r="D891" s="31"/>
      <c r="E891" s="30"/>
      <c r="R891" s="46"/>
      <c r="S891" s="46"/>
      <c r="T891" s="46"/>
    </row>
    <row r="892" spans="3:20" s="33" customFormat="1">
      <c r="C892" s="31"/>
      <c r="D892" s="31"/>
      <c r="E892" s="30"/>
      <c r="R892" s="46"/>
      <c r="S892" s="46"/>
      <c r="T892" s="46"/>
    </row>
    <row r="893" spans="3:20" s="33" customFormat="1">
      <c r="C893" s="31"/>
      <c r="D893" s="31"/>
      <c r="E893" s="30"/>
      <c r="R893" s="46"/>
      <c r="S893" s="46"/>
      <c r="T893" s="46"/>
    </row>
    <row r="894" spans="3:20" s="33" customFormat="1">
      <c r="C894" s="31"/>
      <c r="D894" s="31"/>
      <c r="E894" s="30"/>
      <c r="R894" s="46"/>
      <c r="S894" s="46"/>
      <c r="T894" s="46"/>
    </row>
    <row r="895" spans="3:20" s="33" customFormat="1">
      <c r="C895" s="31"/>
      <c r="D895" s="31"/>
      <c r="E895" s="30"/>
      <c r="R895" s="46"/>
      <c r="S895" s="46"/>
      <c r="T895" s="46"/>
    </row>
    <row r="896" spans="3:20" s="33" customFormat="1">
      <c r="C896" s="31"/>
      <c r="D896" s="31"/>
      <c r="E896" s="30"/>
      <c r="R896" s="46"/>
      <c r="S896" s="46"/>
      <c r="T896" s="46"/>
    </row>
    <row r="897" spans="3:20" s="33" customFormat="1">
      <c r="C897" s="31"/>
      <c r="D897" s="31"/>
      <c r="E897" s="30"/>
      <c r="R897" s="46"/>
      <c r="S897" s="46"/>
      <c r="T897" s="46"/>
    </row>
    <row r="898" spans="3:20" s="33" customFormat="1">
      <c r="C898" s="31"/>
      <c r="D898" s="31"/>
      <c r="E898" s="30"/>
      <c r="R898" s="46"/>
      <c r="S898" s="46"/>
      <c r="T898" s="46"/>
    </row>
    <row r="899" spans="3:20" s="33" customFormat="1">
      <c r="C899" s="31"/>
      <c r="D899" s="31"/>
      <c r="E899" s="30"/>
      <c r="R899" s="46"/>
      <c r="S899" s="46"/>
      <c r="T899" s="46"/>
    </row>
    <row r="900" spans="3:20" s="33" customFormat="1">
      <c r="C900" s="31"/>
      <c r="D900" s="31"/>
      <c r="E900" s="30"/>
      <c r="R900" s="46"/>
      <c r="S900" s="46"/>
      <c r="T900" s="46"/>
    </row>
    <row r="901" spans="3:20" s="33" customFormat="1">
      <c r="C901" s="31"/>
      <c r="D901" s="31"/>
      <c r="E901" s="30"/>
      <c r="R901" s="46"/>
      <c r="S901" s="46"/>
      <c r="T901" s="46"/>
    </row>
    <row r="902" spans="3:20" s="33" customFormat="1">
      <c r="C902" s="31"/>
      <c r="D902" s="31"/>
      <c r="E902" s="30"/>
      <c r="R902" s="46"/>
      <c r="S902" s="46"/>
      <c r="T902" s="46"/>
    </row>
    <row r="903" spans="3:20" s="33" customFormat="1">
      <c r="C903" s="31"/>
      <c r="D903" s="31"/>
      <c r="E903" s="30"/>
      <c r="R903" s="46"/>
      <c r="S903" s="46"/>
      <c r="T903" s="46"/>
    </row>
    <row r="904" spans="3:20" s="33" customFormat="1">
      <c r="C904" s="31"/>
      <c r="D904" s="31"/>
      <c r="E904" s="30"/>
      <c r="R904" s="46"/>
      <c r="S904" s="46"/>
      <c r="T904" s="46"/>
    </row>
    <row r="905" spans="3:20" s="33" customFormat="1">
      <c r="C905" s="31"/>
      <c r="D905" s="31"/>
      <c r="E905" s="30"/>
      <c r="R905" s="46"/>
      <c r="S905" s="46"/>
      <c r="T905" s="46"/>
    </row>
    <row r="906" spans="3:20" s="33" customFormat="1">
      <c r="C906" s="31"/>
      <c r="D906" s="31"/>
      <c r="E906" s="30"/>
      <c r="R906" s="46"/>
      <c r="S906" s="46"/>
      <c r="T906" s="46"/>
    </row>
    <row r="907" spans="3:20" s="33" customFormat="1">
      <c r="C907" s="31"/>
      <c r="D907" s="31"/>
      <c r="E907" s="30"/>
      <c r="R907" s="46"/>
      <c r="S907" s="46"/>
      <c r="T907" s="46"/>
    </row>
    <row r="908" spans="3:20" s="33" customFormat="1">
      <c r="C908" s="31"/>
      <c r="D908" s="31"/>
      <c r="E908" s="30"/>
      <c r="R908" s="46"/>
      <c r="S908" s="46"/>
      <c r="T908" s="46"/>
    </row>
    <row r="909" spans="3:20" s="33" customFormat="1">
      <c r="C909" s="31"/>
      <c r="D909" s="31"/>
      <c r="E909" s="30"/>
      <c r="R909" s="46"/>
      <c r="S909" s="46"/>
      <c r="T909" s="46"/>
    </row>
    <row r="910" spans="3:20" s="33" customFormat="1">
      <c r="C910" s="31"/>
      <c r="D910" s="31"/>
      <c r="E910" s="30"/>
      <c r="R910" s="46"/>
      <c r="S910" s="46"/>
      <c r="T910" s="46"/>
    </row>
    <row r="911" spans="3:20" s="33" customFormat="1">
      <c r="C911" s="31"/>
      <c r="D911" s="31"/>
      <c r="E911" s="30"/>
      <c r="R911" s="46"/>
      <c r="S911" s="46"/>
      <c r="T911" s="46"/>
    </row>
    <row r="912" spans="3:20" s="33" customFormat="1">
      <c r="C912" s="31"/>
      <c r="D912" s="31"/>
      <c r="E912" s="30"/>
      <c r="R912" s="46"/>
      <c r="S912" s="46"/>
      <c r="T912" s="46"/>
    </row>
    <row r="913" spans="3:20" s="33" customFormat="1">
      <c r="C913" s="31"/>
      <c r="D913" s="31"/>
      <c r="E913" s="30"/>
      <c r="R913" s="46"/>
      <c r="S913" s="46"/>
      <c r="T913" s="46"/>
    </row>
    <row r="914" spans="3:20" s="33" customFormat="1">
      <c r="C914" s="31"/>
      <c r="D914" s="31"/>
      <c r="E914" s="30"/>
      <c r="R914" s="46"/>
      <c r="S914" s="46"/>
      <c r="T914" s="46"/>
    </row>
    <row r="915" spans="3:20" s="33" customFormat="1">
      <c r="C915" s="31"/>
      <c r="D915" s="31"/>
      <c r="E915" s="30"/>
      <c r="R915" s="46"/>
      <c r="S915" s="46"/>
      <c r="T915" s="46"/>
    </row>
    <row r="916" spans="3:20" s="33" customFormat="1">
      <c r="C916" s="31"/>
      <c r="D916" s="31"/>
      <c r="E916" s="30"/>
      <c r="R916" s="46"/>
      <c r="S916" s="46"/>
      <c r="T916" s="46"/>
    </row>
    <row r="917" spans="3:20" s="33" customFormat="1">
      <c r="C917" s="31"/>
      <c r="D917" s="31"/>
      <c r="E917" s="30"/>
      <c r="R917" s="46"/>
      <c r="S917" s="46"/>
      <c r="T917" s="46"/>
    </row>
    <row r="918" spans="3:20" s="33" customFormat="1">
      <c r="C918" s="31"/>
      <c r="D918" s="31"/>
      <c r="E918" s="30"/>
      <c r="R918" s="46"/>
      <c r="S918" s="46"/>
      <c r="T918" s="46"/>
    </row>
    <row r="919" spans="3:20" s="33" customFormat="1">
      <c r="C919" s="31"/>
      <c r="D919" s="31"/>
      <c r="E919" s="30"/>
      <c r="R919" s="46"/>
      <c r="S919" s="46"/>
      <c r="T919" s="46"/>
    </row>
    <row r="920" spans="3:20" s="33" customFormat="1">
      <c r="C920" s="31"/>
      <c r="D920" s="31"/>
      <c r="E920" s="30"/>
      <c r="R920" s="46"/>
      <c r="S920" s="46"/>
      <c r="T920" s="46"/>
    </row>
    <row r="921" spans="3:20" s="33" customFormat="1">
      <c r="C921" s="31"/>
      <c r="D921" s="31"/>
      <c r="E921" s="30"/>
      <c r="R921" s="46"/>
      <c r="S921" s="46"/>
      <c r="T921" s="46"/>
    </row>
    <row r="922" spans="3:20" s="33" customFormat="1">
      <c r="C922" s="31"/>
      <c r="D922" s="31"/>
      <c r="E922" s="30"/>
      <c r="R922" s="46"/>
      <c r="S922" s="46"/>
      <c r="T922" s="46"/>
    </row>
    <row r="923" spans="3:20" s="33" customFormat="1">
      <c r="C923" s="31"/>
      <c r="D923" s="31"/>
      <c r="E923" s="30"/>
      <c r="R923" s="46"/>
      <c r="S923" s="46"/>
      <c r="T923" s="46"/>
    </row>
    <row r="924" spans="3:20" s="33" customFormat="1">
      <c r="C924" s="31"/>
      <c r="D924" s="31"/>
      <c r="E924" s="30"/>
      <c r="R924" s="46"/>
      <c r="S924" s="46"/>
      <c r="T924" s="46"/>
    </row>
    <row r="925" spans="3:20" s="33" customFormat="1">
      <c r="C925" s="31"/>
      <c r="D925" s="31"/>
      <c r="E925" s="30"/>
      <c r="R925" s="46"/>
      <c r="S925" s="46"/>
      <c r="T925" s="46"/>
    </row>
    <row r="926" spans="3:20" s="33" customFormat="1">
      <c r="C926" s="31"/>
      <c r="D926" s="31"/>
      <c r="E926" s="30"/>
      <c r="R926" s="46"/>
      <c r="S926" s="46"/>
      <c r="T926" s="46"/>
    </row>
    <row r="927" spans="3:20" s="33" customFormat="1">
      <c r="C927" s="31"/>
      <c r="D927" s="31"/>
      <c r="E927" s="30"/>
      <c r="R927" s="46"/>
      <c r="S927" s="46"/>
      <c r="T927" s="46"/>
    </row>
    <row r="928" spans="3:20" s="33" customFormat="1">
      <c r="C928" s="31"/>
      <c r="D928" s="31"/>
      <c r="E928" s="30"/>
      <c r="R928" s="46"/>
      <c r="S928" s="46"/>
      <c r="T928" s="46"/>
    </row>
    <row r="929" spans="3:20" s="33" customFormat="1">
      <c r="C929" s="31"/>
      <c r="D929" s="31"/>
      <c r="E929" s="30"/>
      <c r="R929" s="46"/>
      <c r="S929" s="46"/>
      <c r="T929" s="46"/>
    </row>
    <row r="930" spans="3:20" s="33" customFormat="1">
      <c r="C930" s="31"/>
      <c r="D930" s="31"/>
      <c r="E930" s="30"/>
      <c r="R930" s="46"/>
      <c r="S930" s="46"/>
      <c r="T930" s="46"/>
    </row>
    <row r="931" spans="3:20" s="33" customFormat="1">
      <c r="C931" s="31"/>
      <c r="D931" s="31"/>
      <c r="E931" s="30"/>
      <c r="R931" s="46"/>
      <c r="S931" s="46"/>
      <c r="T931" s="46"/>
    </row>
    <row r="932" spans="3:20" s="33" customFormat="1">
      <c r="C932" s="31"/>
      <c r="D932" s="31"/>
      <c r="E932" s="30"/>
      <c r="R932" s="46"/>
      <c r="S932" s="46"/>
      <c r="T932" s="46"/>
    </row>
    <row r="933" spans="3:20" s="33" customFormat="1">
      <c r="C933" s="31"/>
      <c r="D933" s="31"/>
      <c r="E933" s="30"/>
      <c r="R933" s="46"/>
      <c r="S933" s="46"/>
      <c r="T933" s="46"/>
    </row>
    <row r="934" spans="3:20" s="33" customFormat="1">
      <c r="C934" s="31"/>
      <c r="D934" s="31"/>
      <c r="E934" s="30"/>
      <c r="R934" s="46"/>
      <c r="S934" s="46"/>
      <c r="T934" s="46"/>
    </row>
    <row r="935" spans="3:20" s="33" customFormat="1">
      <c r="C935" s="31"/>
      <c r="D935" s="31"/>
      <c r="E935" s="30"/>
      <c r="R935" s="46"/>
      <c r="S935" s="46"/>
      <c r="T935" s="46"/>
    </row>
    <row r="936" spans="3:20" s="33" customFormat="1">
      <c r="C936" s="31"/>
      <c r="D936" s="31"/>
      <c r="E936" s="30"/>
      <c r="R936" s="46"/>
      <c r="S936" s="46"/>
      <c r="T936" s="46"/>
    </row>
    <row r="937" spans="3:20" s="33" customFormat="1">
      <c r="C937" s="31"/>
      <c r="D937" s="31"/>
      <c r="E937" s="30"/>
      <c r="R937" s="46"/>
      <c r="S937" s="46"/>
      <c r="T937" s="46"/>
    </row>
    <row r="938" spans="3:20" s="33" customFormat="1">
      <c r="C938" s="31"/>
      <c r="D938" s="31"/>
      <c r="E938" s="30"/>
      <c r="R938" s="46"/>
      <c r="S938" s="46"/>
      <c r="T938" s="46"/>
    </row>
    <row r="939" spans="3:20" s="33" customFormat="1">
      <c r="C939" s="31"/>
      <c r="D939" s="31"/>
      <c r="E939" s="30"/>
      <c r="R939" s="46"/>
      <c r="S939" s="46"/>
      <c r="T939" s="46"/>
    </row>
    <row r="940" spans="3:20" s="33" customFormat="1">
      <c r="C940" s="31"/>
      <c r="D940" s="31"/>
      <c r="E940" s="30"/>
      <c r="R940" s="46"/>
      <c r="S940" s="46"/>
      <c r="T940" s="46"/>
    </row>
    <row r="941" spans="3:20" s="33" customFormat="1">
      <c r="C941" s="31"/>
      <c r="D941" s="31"/>
      <c r="E941" s="30"/>
      <c r="R941" s="46"/>
      <c r="S941" s="46"/>
      <c r="T941" s="46"/>
    </row>
    <row r="942" spans="3:20" s="33" customFormat="1">
      <c r="C942" s="31"/>
      <c r="D942" s="31"/>
      <c r="E942" s="30"/>
      <c r="R942" s="46"/>
      <c r="S942" s="46"/>
      <c r="T942" s="46"/>
    </row>
    <row r="943" spans="3:20" s="33" customFormat="1">
      <c r="C943" s="31"/>
      <c r="D943" s="31"/>
      <c r="E943" s="30"/>
      <c r="R943" s="46"/>
      <c r="S943" s="46"/>
      <c r="T943" s="46"/>
    </row>
    <row r="944" spans="3:20" s="33" customFormat="1">
      <c r="C944" s="31"/>
      <c r="D944" s="31"/>
      <c r="E944" s="30"/>
      <c r="R944" s="46"/>
      <c r="S944" s="46"/>
      <c r="T944" s="46"/>
    </row>
    <row r="945" spans="3:20" s="33" customFormat="1">
      <c r="C945" s="31"/>
      <c r="D945" s="31"/>
      <c r="E945" s="30"/>
      <c r="R945" s="46"/>
      <c r="S945" s="46"/>
      <c r="T945" s="46"/>
    </row>
    <row r="946" spans="3:20" s="33" customFormat="1">
      <c r="C946" s="31"/>
      <c r="D946" s="31"/>
      <c r="E946" s="30"/>
      <c r="R946" s="46"/>
      <c r="S946" s="46"/>
      <c r="T946" s="46"/>
    </row>
    <row r="947" spans="3:20" s="33" customFormat="1">
      <c r="C947" s="31"/>
      <c r="D947" s="31"/>
      <c r="E947" s="30"/>
      <c r="R947" s="46"/>
      <c r="S947" s="46"/>
      <c r="T947" s="46"/>
    </row>
    <row r="948" spans="3:20" s="33" customFormat="1">
      <c r="C948" s="31"/>
      <c r="D948" s="31"/>
      <c r="E948" s="30"/>
      <c r="R948" s="46"/>
      <c r="S948" s="46"/>
      <c r="T948" s="46"/>
    </row>
    <row r="949" spans="3:20" s="33" customFormat="1">
      <c r="C949" s="31"/>
      <c r="D949" s="31"/>
      <c r="E949" s="30"/>
      <c r="R949" s="46"/>
      <c r="S949" s="46"/>
      <c r="T949" s="46"/>
    </row>
    <row r="950" spans="3:20" s="33" customFormat="1">
      <c r="C950" s="31"/>
      <c r="D950" s="31"/>
      <c r="E950" s="30"/>
      <c r="R950" s="46"/>
      <c r="S950" s="46"/>
      <c r="T950" s="46"/>
    </row>
    <row r="951" spans="3:20" s="33" customFormat="1">
      <c r="C951" s="31"/>
      <c r="D951" s="31"/>
      <c r="E951" s="30"/>
      <c r="R951" s="46"/>
      <c r="S951" s="46"/>
      <c r="T951" s="46"/>
    </row>
    <row r="952" spans="3:20" s="33" customFormat="1">
      <c r="C952" s="31"/>
      <c r="D952" s="31"/>
      <c r="E952" s="30"/>
      <c r="R952" s="46"/>
      <c r="S952" s="46"/>
      <c r="T952" s="46"/>
    </row>
    <row r="953" spans="3:20" s="33" customFormat="1">
      <c r="C953" s="31"/>
      <c r="D953" s="31"/>
      <c r="E953" s="30"/>
      <c r="R953" s="46"/>
      <c r="S953" s="46"/>
      <c r="T953" s="46"/>
    </row>
    <row r="954" spans="3:20" s="33" customFormat="1">
      <c r="C954" s="31"/>
      <c r="D954" s="31"/>
      <c r="E954" s="30"/>
      <c r="R954" s="46"/>
      <c r="S954" s="46"/>
      <c r="T954" s="46"/>
    </row>
    <row r="955" spans="3:20" s="33" customFormat="1">
      <c r="C955" s="31"/>
      <c r="D955" s="31"/>
      <c r="E955" s="30"/>
      <c r="R955" s="46"/>
      <c r="S955" s="46"/>
      <c r="T955" s="46"/>
    </row>
    <row r="956" spans="3:20" s="33" customFormat="1">
      <c r="C956" s="31"/>
      <c r="D956" s="31"/>
      <c r="E956" s="30"/>
      <c r="R956" s="46"/>
      <c r="S956" s="46"/>
      <c r="T956" s="46"/>
    </row>
    <row r="957" spans="3:20" s="33" customFormat="1">
      <c r="C957" s="31"/>
      <c r="D957" s="31"/>
      <c r="E957" s="30"/>
      <c r="R957" s="46"/>
      <c r="S957" s="46"/>
      <c r="T957" s="46"/>
    </row>
    <row r="958" spans="3:20" s="33" customFormat="1">
      <c r="C958" s="31"/>
      <c r="D958" s="31"/>
      <c r="E958" s="30"/>
      <c r="R958" s="46"/>
      <c r="S958" s="46"/>
      <c r="T958" s="46"/>
    </row>
    <row r="959" spans="3:20" s="33" customFormat="1">
      <c r="C959" s="31"/>
      <c r="D959" s="31"/>
      <c r="E959" s="30"/>
      <c r="R959" s="46"/>
      <c r="S959" s="46"/>
      <c r="T959" s="46"/>
    </row>
    <row r="960" spans="3:20" s="33" customFormat="1">
      <c r="C960" s="31"/>
      <c r="D960" s="31"/>
      <c r="E960" s="30"/>
      <c r="R960" s="46"/>
      <c r="S960" s="46"/>
      <c r="T960" s="46"/>
    </row>
    <row r="961" spans="3:20" s="33" customFormat="1">
      <c r="C961" s="31"/>
      <c r="D961" s="31"/>
      <c r="E961" s="30"/>
      <c r="R961" s="46"/>
      <c r="S961" s="46"/>
      <c r="T961" s="46"/>
    </row>
    <row r="962" spans="3:20" s="33" customFormat="1">
      <c r="C962" s="31"/>
      <c r="D962" s="31"/>
      <c r="E962" s="30"/>
      <c r="R962" s="46"/>
      <c r="S962" s="46"/>
      <c r="T962" s="46"/>
    </row>
    <row r="963" spans="3:20" s="33" customFormat="1">
      <c r="C963" s="31"/>
      <c r="D963" s="31"/>
      <c r="E963" s="30"/>
      <c r="R963" s="46"/>
      <c r="S963" s="46"/>
      <c r="T963" s="46"/>
    </row>
    <row r="964" spans="3:20" s="33" customFormat="1">
      <c r="C964" s="31"/>
      <c r="D964" s="31"/>
      <c r="E964" s="30"/>
      <c r="R964" s="46"/>
      <c r="S964" s="46"/>
      <c r="T964" s="46"/>
    </row>
    <row r="965" spans="3:20" s="33" customFormat="1">
      <c r="C965" s="31"/>
      <c r="D965" s="31"/>
      <c r="E965" s="30"/>
      <c r="R965" s="46"/>
      <c r="S965" s="46"/>
      <c r="T965" s="46"/>
    </row>
    <row r="966" spans="3:20" s="33" customFormat="1">
      <c r="C966" s="31"/>
      <c r="D966" s="31"/>
      <c r="E966" s="30"/>
      <c r="R966" s="46"/>
      <c r="S966" s="46"/>
      <c r="T966" s="46"/>
    </row>
    <row r="967" spans="3:20" s="33" customFormat="1">
      <c r="C967" s="31"/>
      <c r="D967" s="31"/>
      <c r="E967" s="30"/>
      <c r="R967" s="46"/>
      <c r="S967" s="46"/>
      <c r="T967" s="46"/>
    </row>
    <row r="968" spans="3:20" s="33" customFormat="1">
      <c r="C968" s="31"/>
      <c r="D968" s="31"/>
      <c r="E968" s="30"/>
      <c r="R968" s="46"/>
      <c r="S968" s="46"/>
      <c r="T968" s="46"/>
    </row>
    <row r="969" spans="3:20" s="33" customFormat="1">
      <c r="C969" s="31"/>
      <c r="D969" s="31"/>
      <c r="E969" s="30"/>
      <c r="R969" s="46"/>
      <c r="S969" s="46"/>
      <c r="T969" s="46"/>
    </row>
    <row r="970" spans="3:20" s="33" customFormat="1">
      <c r="C970" s="31"/>
      <c r="D970" s="31"/>
      <c r="E970" s="30"/>
      <c r="R970" s="46"/>
      <c r="S970" s="46"/>
      <c r="T970" s="46"/>
    </row>
    <row r="971" spans="3:20" s="33" customFormat="1">
      <c r="C971" s="31"/>
      <c r="D971" s="31"/>
      <c r="E971" s="30"/>
      <c r="R971" s="46"/>
      <c r="S971" s="46"/>
      <c r="T971" s="46"/>
    </row>
    <row r="972" spans="3:20" s="33" customFormat="1">
      <c r="C972" s="31"/>
      <c r="D972" s="31"/>
      <c r="E972" s="30"/>
      <c r="R972" s="46"/>
      <c r="S972" s="46"/>
      <c r="T972" s="46"/>
    </row>
    <row r="973" spans="3:20" s="33" customFormat="1">
      <c r="C973" s="31"/>
      <c r="D973" s="31"/>
      <c r="E973" s="30"/>
      <c r="R973" s="46"/>
      <c r="S973" s="46"/>
      <c r="T973" s="46"/>
    </row>
    <row r="974" spans="3:20" s="33" customFormat="1">
      <c r="C974" s="31"/>
      <c r="D974" s="31"/>
      <c r="E974" s="30"/>
      <c r="R974" s="46"/>
      <c r="S974" s="46"/>
      <c r="T974" s="46"/>
    </row>
    <row r="975" spans="3:20" s="33" customFormat="1">
      <c r="C975" s="31"/>
      <c r="D975" s="31"/>
      <c r="E975" s="30"/>
      <c r="R975" s="46"/>
      <c r="S975" s="46"/>
      <c r="T975" s="46"/>
    </row>
    <row r="976" spans="3:20" s="33" customFormat="1">
      <c r="C976" s="31"/>
      <c r="D976" s="31"/>
      <c r="E976" s="30"/>
      <c r="R976" s="46"/>
      <c r="S976" s="46"/>
      <c r="T976" s="46"/>
    </row>
    <row r="977" spans="3:20" s="33" customFormat="1">
      <c r="C977" s="31"/>
      <c r="D977" s="31"/>
      <c r="E977" s="30"/>
      <c r="R977" s="46"/>
      <c r="S977" s="46"/>
      <c r="T977" s="46"/>
    </row>
    <row r="978" spans="3:20" s="33" customFormat="1">
      <c r="C978" s="31"/>
      <c r="D978" s="31"/>
      <c r="E978" s="30"/>
      <c r="R978" s="46"/>
      <c r="S978" s="46"/>
      <c r="T978" s="46"/>
    </row>
    <row r="979" spans="3:20" s="33" customFormat="1">
      <c r="C979" s="31"/>
      <c r="D979" s="31"/>
      <c r="E979" s="30"/>
      <c r="R979" s="46"/>
      <c r="S979" s="46"/>
      <c r="T979" s="46"/>
    </row>
    <row r="980" spans="3:20" s="33" customFormat="1">
      <c r="C980" s="31"/>
      <c r="D980" s="31"/>
      <c r="E980" s="30"/>
      <c r="R980" s="46"/>
      <c r="S980" s="46"/>
      <c r="T980" s="46"/>
    </row>
    <row r="981" spans="3:20" s="33" customFormat="1">
      <c r="C981" s="31"/>
      <c r="D981" s="31"/>
      <c r="E981" s="30"/>
      <c r="R981" s="46"/>
      <c r="S981" s="46"/>
      <c r="T981" s="46"/>
    </row>
    <row r="982" spans="3:20" s="33" customFormat="1">
      <c r="C982" s="31"/>
      <c r="D982" s="31"/>
      <c r="E982" s="30"/>
      <c r="R982" s="46"/>
      <c r="S982" s="46"/>
      <c r="T982" s="46"/>
    </row>
    <row r="983" spans="3:20" s="33" customFormat="1">
      <c r="C983" s="31"/>
      <c r="D983" s="31"/>
      <c r="E983" s="30"/>
      <c r="R983" s="46"/>
      <c r="S983" s="46"/>
      <c r="T983" s="46"/>
    </row>
    <row r="984" spans="3:20" s="33" customFormat="1">
      <c r="C984" s="31"/>
      <c r="D984" s="31"/>
      <c r="E984" s="30"/>
      <c r="R984" s="46"/>
      <c r="S984" s="46"/>
      <c r="T984" s="46"/>
    </row>
    <row r="985" spans="3:20" s="33" customFormat="1">
      <c r="C985" s="31"/>
      <c r="D985" s="31"/>
      <c r="E985" s="30"/>
      <c r="R985" s="46"/>
      <c r="S985" s="46"/>
      <c r="T985" s="46"/>
    </row>
    <row r="986" spans="3:20" s="33" customFormat="1">
      <c r="C986" s="31"/>
      <c r="D986" s="31"/>
      <c r="E986" s="30"/>
      <c r="R986" s="46"/>
      <c r="S986" s="46"/>
      <c r="T986" s="46"/>
    </row>
    <row r="987" spans="3:20" s="33" customFormat="1">
      <c r="C987" s="31"/>
      <c r="D987" s="31"/>
      <c r="E987" s="30"/>
      <c r="R987" s="46"/>
      <c r="S987" s="46"/>
      <c r="T987" s="46"/>
    </row>
    <row r="988" spans="3:20" s="33" customFormat="1">
      <c r="C988" s="31"/>
      <c r="D988" s="31"/>
      <c r="E988" s="30"/>
      <c r="R988" s="46"/>
      <c r="S988" s="46"/>
      <c r="T988" s="46"/>
    </row>
    <row r="989" spans="3:20" s="33" customFormat="1">
      <c r="C989" s="31"/>
      <c r="D989" s="31"/>
      <c r="E989" s="30"/>
      <c r="R989" s="46"/>
      <c r="S989" s="46"/>
      <c r="T989" s="46"/>
    </row>
    <row r="990" spans="3:20" s="33" customFormat="1">
      <c r="C990" s="31"/>
      <c r="D990" s="31"/>
      <c r="E990" s="30"/>
      <c r="R990" s="46"/>
      <c r="S990" s="46"/>
      <c r="T990" s="46"/>
    </row>
    <row r="991" spans="3:20" s="33" customFormat="1">
      <c r="C991" s="31"/>
      <c r="D991" s="31"/>
      <c r="E991" s="30"/>
      <c r="R991" s="46"/>
      <c r="S991" s="46"/>
      <c r="T991" s="46"/>
    </row>
    <row r="992" spans="3:20" s="33" customFormat="1">
      <c r="C992" s="31"/>
      <c r="D992" s="31"/>
      <c r="E992" s="30"/>
      <c r="R992" s="46"/>
      <c r="S992" s="46"/>
      <c r="T992" s="46"/>
    </row>
    <row r="993" spans="3:20" s="33" customFormat="1">
      <c r="C993" s="31"/>
      <c r="D993" s="31"/>
      <c r="E993" s="30"/>
      <c r="R993" s="46"/>
      <c r="S993" s="46"/>
      <c r="T993" s="46"/>
    </row>
    <row r="994" spans="3:20" s="33" customFormat="1">
      <c r="C994" s="31"/>
      <c r="D994" s="31"/>
      <c r="E994" s="30"/>
      <c r="R994" s="46"/>
      <c r="S994" s="46"/>
      <c r="T994" s="46"/>
    </row>
    <row r="995" spans="3:20" s="33" customFormat="1">
      <c r="C995" s="31"/>
      <c r="D995" s="31"/>
      <c r="E995" s="30"/>
      <c r="R995" s="46"/>
      <c r="S995" s="46"/>
      <c r="T995" s="46"/>
    </row>
    <row r="996" spans="3:20" s="33" customFormat="1">
      <c r="C996" s="31"/>
      <c r="D996" s="31"/>
      <c r="E996" s="30"/>
      <c r="R996" s="46"/>
      <c r="S996" s="46"/>
      <c r="T996" s="46"/>
    </row>
    <row r="997" spans="3:20" s="33" customFormat="1">
      <c r="C997" s="31"/>
      <c r="D997" s="31"/>
      <c r="E997" s="30"/>
      <c r="R997" s="46"/>
      <c r="S997" s="46"/>
      <c r="T997" s="46"/>
    </row>
    <row r="998" spans="3:20" s="33" customFormat="1">
      <c r="C998" s="31"/>
      <c r="D998" s="31"/>
      <c r="E998" s="30"/>
      <c r="R998" s="46"/>
      <c r="S998" s="46"/>
      <c r="T998" s="46"/>
    </row>
    <row r="999" spans="3:20" s="33" customFormat="1">
      <c r="C999" s="31"/>
      <c r="D999" s="31"/>
      <c r="E999" s="30"/>
      <c r="R999" s="46"/>
      <c r="S999" s="46"/>
      <c r="T999" s="46"/>
    </row>
    <row r="1000" spans="3:20" s="33" customFormat="1">
      <c r="C1000" s="31"/>
      <c r="D1000" s="31"/>
      <c r="E1000" s="30"/>
      <c r="R1000" s="46"/>
      <c r="S1000" s="46"/>
      <c r="T1000" s="46"/>
    </row>
    <row r="1001" spans="3:20" s="33" customFormat="1">
      <c r="C1001" s="31"/>
      <c r="D1001" s="31"/>
      <c r="E1001" s="30"/>
      <c r="R1001" s="46"/>
      <c r="S1001" s="46"/>
      <c r="T1001" s="46"/>
    </row>
    <row r="1002" spans="3:20" s="33" customFormat="1">
      <c r="C1002" s="31"/>
      <c r="D1002" s="31"/>
      <c r="E1002" s="30"/>
      <c r="R1002" s="46"/>
      <c r="S1002" s="46"/>
      <c r="T1002" s="46"/>
    </row>
    <row r="1003" spans="3:20" s="33" customFormat="1">
      <c r="C1003" s="31"/>
      <c r="D1003" s="31"/>
      <c r="E1003" s="30"/>
      <c r="R1003" s="46"/>
      <c r="S1003" s="46"/>
      <c r="T1003" s="46"/>
    </row>
    <row r="1004" spans="3:20" s="33" customFormat="1">
      <c r="C1004" s="31"/>
      <c r="D1004" s="31"/>
      <c r="E1004" s="30"/>
      <c r="R1004" s="46"/>
      <c r="S1004" s="46"/>
      <c r="T1004" s="46"/>
    </row>
    <row r="1005" spans="3:20" s="33" customFormat="1">
      <c r="C1005" s="31"/>
      <c r="D1005" s="31"/>
      <c r="E1005" s="30"/>
      <c r="R1005" s="46"/>
      <c r="S1005" s="46"/>
      <c r="T1005" s="46"/>
    </row>
    <row r="1006" spans="3:20" s="33" customFormat="1">
      <c r="C1006" s="31"/>
      <c r="D1006" s="31"/>
      <c r="E1006" s="30"/>
      <c r="R1006" s="46"/>
      <c r="S1006" s="46"/>
      <c r="T1006" s="46"/>
    </row>
    <row r="1007" spans="3:20" s="33" customFormat="1">
      <c r="C1007" s="31"/>
      <c r="D1007" s="31"/>
      <c r="E1007" s="30"/>
      <c r="R1007" s="46"/>
      <c r="S1007" s="46"/>
      <c r="T1007" s="46"/>
    </row>
    <row r="1008" spans="3:20" s="33" customFormat="1">
      <c r="C1008" s="31"/>
      <c r="D1008" s="31"/>
      <c r="E1008" s="30"/>
      <c r="R1008" s="46"/>
      <c r="S1008" s="46"/>
      <c r="T1008" s="46"/>
    </row>
    <row r="1009" spans="3:20" s="33" customFormat="1">
      <c r="C1009" s="31"/>
      <c r="D1009" s="31"/>
      <c r="E1009" s="30"/>
      <c r="R1009" s="46"/>
      <c r="S1009" s="46"/>
      <c r="T1009" s="46"/>
    </row>
    <row r="1010" spans="3:20" s="33" customFormat="1">
      <c r="C1010" s="31"/>
      <c r="D1010" s="31"/>
      <c r="E1010" s="30"/>
      <c r="R1010" s="46"/>
      <c r="S1010" s="46"/>
      <c r="T1010" s="46"/>
    </row>
    <row r="1011" spans="3:20" s="33" customFormat="1">
      <c r="C1011" s="31"/>
      <c r="D1011" s="31"/>
      <c r="E1011" s="30"/>
      <c r="R1011" s="46"/>
      <c r="S1011" s="46"/>
      <c r="T1011" s="46"/>
    </row>
    <row r="1012" spans="3:20" s="33" customFormat="1">
      <c r="C1012" s="31"/>
      <c r="D1012" s="31"/>
      <c r="E1012" s="30"/>
      <c r="R1012" s="46"/>
      <c r="S1012" s="46"/>
      <c r="T1012" s="46"/>
    </row>
    <row r="1013" spans="3:20" s="33" customFormat="1">
      <c r="C1013" s="31"/>
      <c r="D1013" s="31"/>
      <c r="E1013" s="30"/>
      <c r="R1013" s="46"/>
      <c r="S1013" s="46"/>
      <c r="T1013" s="46"/>
    </row>
    <row r="1014" spans="3:20" s="33" customFormat="1">
      <c r="C1014" s="31"/>
      <c r="D1014" s="31"/>
      <c r="E1014" s="30"/>
      <c r="R1014" s="46"/>
      <c r="S1014" s="46"/>
      <c r="T1014" s="46"/>
    </row>
    <row r="1015" spans="3:20" s="33" customFormat="1">
      <c r="C1015" s="31"/>
      <c r="D1015" s="31"/>
      <c r="E1015" s="30"/>
      <c r="R1015" s="46"/>
      <c r="S1015" s="46"/>
      <c r="T1015" s="46"/>
    </row>
    <row r="1016" spans="3:20" s="33" customFormat="1">
      <c r="C1016" s="31"/>
      <c r="D1016" s="31"/>
      <c r="E1016" s="30"/>
      <c r="R1016" s="46"/>
      <c r="S1016" s="46"/>
      <c r="T1016" s="46"/>
    </row>
    <row r="1017" spans="3:20" s="33" customFormat="1">
      <c r="C1017" s="31"/>
      <c r="D1017" s="31"/>
      <c r="E1017" s="30"/>
      <c r="R1017" s="46"/>
      <c r="S1017" s="46"/>
      <c r="T1017" s="46"/>
    </row>
    <row r="1018" spans="3:20" s="33" customFormat="1">
      <c r="C1018" s="31"/>
      <c r="D1018" s="31"/>
      <c r="E1018" s="30"/>
      <c r="R1018" s="46"/>
      <c r="S1018" s="46"/>
      <c r="T1018" s="46"/>
    </row>
    <row r="1019" spans="3:20" s="33" customFormat="1">
      <c r="C1019" s="31"/>
      <c r="D1019" s="31"/>
      <c r="E1019" s="30"/>
      <c r="R1019" s="46"/>
      <c r="S1019" s="46"/>
      <c r="T1019" s="46"/>
    </row>
    <row r="1020" spans="3:20" s="33" customFormat="1">
      <c r="C1020" s="31"/>
      <c r="D1020" s="31"/>
      <c r="E1020" s="30"/>
      <c r="R1020" s="46"/>
      <c r="S1020" s="46"/>
      <c r="T1020" s="46"/>
    </row>
    <row r="1021" spans="3:20" s="33" customFormat="1">
      <c r="C1021" s="31"/>
      <c r="D1021" s="31"/>
      <c r="E1021" s="30"/>
      <c r="R1021" s="46"/>
      <c r="S1021" s="46"/>
      <c r="T1021" s="46"/>
    </row>
    <row r="1022" spans="3:20" s="33" customFormat="1">
      <c r="C1022" s="31"/>
      <c r="D1022" s="31"/>
      <c r="E1022" s="30"/>
      <c r="R1022" s="46"/>
      <c r="S1022" s="46"/>
      <c r="T1022" s="46"/>
    </row>
    <row r="1023" spans="3:20" s="33" customFormat="1">
      <c r="C1023" s="31"/>
      <c r="D1023" s="31"/>
      <c r="E1023" s="30"/>
      <c r="R1023" s="46"/>
      <c r="S1023" s="46"/>
      <c r="T1023" s="46"/>
    </row>
    <row r="1024" spans="3:20" s="33" customFormat="1">
      <c r="C1024" s="31"/>
      <c r="D1024" s="31"/>
      <c r="E1024" s="30"/>
      <c r="R1024" s="46"/>
      <c r="S1024" s="46"/>
      <c r="T1024" s="46"/>
    </row>
    <row r="1025" spans="3:20" s="33" customFormat="1">
      <c r="C1025" s="31"/>
      <c r="D1025" s="31"/>
      <c r="E1025" s="30"/>
      <c r="R1025" s="46"/>
      <c r="S1025" s="46"/>
      <c r="T1025" s="46"/>
    </row>
    <row r="1026" spans="3:20" s="33" customFormat="1">
      <c r="C1026" s="31"/>
      <c r="D1026" s="31"/>
      <c r="E1026" s="30"/>
      <c r="R1026" s="46"/>
      <c r="S1026" s="46"/>
      <c r="T1026" s="46"/>
    </row>
    <row r="1027" spans="3:20" s="33" customFormat="1">
      <c r="C1027" s="31"/>
      <c r="D1027" s="31"/>
      <c r="E1027" s="30"/>
      <c r="R1027" s="46"/>
      <c r="S1027" s="46"/>
      <c r="T1027" s="46"/>
    </row>
    <row r="1028" spans="3:20" s="33" customFormat="1">
      <c r="C1028" s="31"/>
      <c r="D1028" s="31"/>
      <c r="E1028" s="30"/>
      <c r="R1028" s="46"/>
      <c r="S1028" s="46"/>
      <c r="T1028" s="46"/>
    </row>
    <row r="1029" spans="3:20" s="33" customFormat="1">
      <c r="C1029" s="31"/>
      <c r="D1029" s="31"/>
      <c r="E1029" s="30"/>
      <c r="R1029" s="46"/>
      <c r="S1029" s="46"/>
      <c r="T1029" s="46"/>
    </row>
    <row r="1030" spans="3:20" s="33" customFormat="1">
      <c r="C1030" s="31"/>
      <c r="D1030" s="31"/>
      <c r="E1030" s="30"/>
      <c r="R1030" s="46"/>
      <c r="S1030" s="46"/>
      <c r="T1030" s="46"/>
    </row>
    <row r="1031" spans="3:20" s="33" customFormat="1">
      <c r="C1031" s="31"/>
      <c r="D1031" s="31"/>
      <c r="E1031" s="30"/>
      <c r="R1031" s="46"/>
      <c r="S1031" s="46"/>
      <c r="T1031" s="46"/>
    </row>
    <row r="1032" spans="3:20" s="33" customFormat="1">
      <c r="C1032" s="31"/>
      <c r="D1032" s="31"/>
      <c r="E1032" s="30"/>
      <c r="R1032" s="46"/>
      <c r="S1032" s="46"/>
      <c r="T1032" s="46"/>
    </row>
    <row r="1033" spans="3:20" s="33" customFormat="1">
      <c r="C1033" s="31"/>
      <c r="D1033" s="31"/>
      <c r="E1033" s="30"/>
      <c r="R1033" s="46"/>
      <c r="S1033" s="46"/>
      <c r="T1033" s="46"/>
    </row>
    <row r="1034" spans="3:20" s="33" customFormat="1">
      <c r="C1034" s="31"/>
      <c r="D1034" s="31"/>
      <c r="E1034" s="30"/>
      <c r="R1034" s="46"/>
      <c r="S1034" s="46"/>
      <c r="T1034" s="46"/>
    </row>
    <row r="1035" spans="3:20" s="33" customFormat="1">
      <c r="C1035" s="31"/>
      <c r="D1035" s="31"/>
      <c r="E1035" s="30"/>
      <c r="R1035" s="46"/>
      <c r="S1035" s="46"/>
      <c r="T1035" s="46"/>
    </row>
    <row r="1036" spans="3:20" s="33" customFormat="1">
      <c r="C1036" s="31"/>
      <c r="D1036" s="31"/>
      <c r="E1036" s="30"/>
      <c r="R1036" s="46"/>
      <c r="S1036" s="46"/>
      <c r="T1036" s="46"/>
    </row>
    <row r="1037" spans="3:20" s="33" customFormat="1">
      <c r="C1037" s="31"/>
      <c r="D1037" s="31"/>
      <c r="E1037" s="30"/>
      <c r="R1037" s="46"/>
      <c r="S1037" s="46"/>
      <c r="T1037" s="46"/>
    </row>
    <row r="1038" spans="3:20" s="33" customFormat="1">
      <c r="C1038" s="31"/>
      <c r="D1038" s="31"/>
      <c r="E1038" s="30"/>
      <c r="R1038" s="46"/>
      <c r="S1038" s="46"/>
      <c r="T1038" s="46"/>
    </row>
    <row r="1039" spans="3:20" s="33" customFormat="1">
      <c r="C1039" s="31"/>
      <c r="D1039" s="31"/>
      <c r="E1039" s="30"/>
      <c r="R1039" s="46"/>
      <c r="S1039" s="46"/>
      <c r="T1039" s="46"/>
    </row>
    <row r="1040" spans="3:20" s="33" customFormat="1">
      <c r="C1040" s="31"/>
      <c r="D1040" s="31"/>
      <c r="E1040" s="30"/>
      <c r="R1040" s="46"/>
      <c r="S1040" s="46"/>
      <c r="T1040" s="46"/>
    </row>
    <row r="1041" spans="3:20" s="33" customFormat="1">
      <c r="C1041" s="31"/>
      <c r="D1041" s="31"/>
      <c r="E1041" s="30"/>
      <c r="R1041" s="46"/>
      <c r="S1041" s="46"/>
      <c r="T1041" s="46"/>
    </row>
    <row r="1042" spans="3:20" s="33" customFormat="1">
      <c r="C1042" s="31"/>
      <c r="D1042" s="31"/>
      <c r="E1042" s="30"/>
      <c r="R1042" s="46"/>
      <c r="S1042" s="46"/>
      <c r="T1042" s="46"/>
    </row>
    <row r="1043" spans="3:20" s="33" customFormat="1">
      <c r="C1043" s="31"/>
      <c r="D1043" s="31"/>
      <c r="E1043" s="30"/>
      <c r="R1043" s="46"/>
      <c r="S1043" s="46"/>
      <c r="T1043" s="46"/>
    </row>
    <row r="1044" spans="3:20" s="33" customFormat="1">
      <c r="C1044" s="31"/>
      <c r="D1044" s="31"/>
      <c r="E1044" s="30"/>
      <c r="R1044" s="46"/>
      <c r="S1044" s="46"/>
      <c r="T1044" s="46"/>
    </row>
    <row r="1045" spans="3:20" s="33" customFormat="1">
      <c r="C1045" s="31"/>
      <c r="D1045" s="31"/>
      <c r="E1045" s="30"/>
      <c r="R1045" s="46"/>
      <c r="S1045" s="46"/>
      <c r="T1045" s="46"/>
    </row>
    <row r="1046" spans="3:20" s="33" customFormat="1">
      <c r="C1046" s="31"/>
      <c r="D1046" s="31"/>
      <c r="E1046" s="30"/>
      <c r="R1046" s="46"/>
      <c r="S1046" s="46"/>
      <c r="T1046" s="46"/>
    </row>
    <row r="1047" spans="3:20" s="33" customFormat="1">
      <c r="C1047" s="31"/>
      <c r="D1047" s="31"/>
      <c r="E1047" s="30"/>
      <c r="R1047" s="46"/>
      <c r="S1047" s="46"/>
      <c r="T1047" s="46"/>
    </row>
    <row r="1048" spans="3:20" s="33" customFormat="1">
      <c r="C1048" s="31"/>
      <c r="D1048" s="31"/>
      <c r="E1048" s="30"/>
      <c r="R1048" s="46"/>
      <c r="S1048" s="46"/>
      <c r="T1048" s="46"/>
    </row>
    <row r="1049" spans="3:20" s="33" customFormat="1">
      <c r="C1049" s="31"/>
      <c r="D1049" s="31"/>
      <c r="E1049" s="30"/>
      <c r="R1049" s="46"/>
      <c r="S1049" s="46"/>
      <c r="T1049" s="46"/>
    </row>
    <row r="1050" spans="3:20" s="33" customFormat="1">
      <c r="C1050" s="31"/>
      <c r="D1050" s="31"/>
      <c r="E1050" s="30"/>
      <c r="R1050" s="46"/>
      <c r="S1050" s="46"/>
      <c r="T1050" s="46"/>
    </row>
    <row r="1051" spans="3:20" s="33" customFormat="1">
      <c r="C1051" s="31"/>
      <c r="D1051" s="31"/>
      <c r="E1051" s="30"/>
      <c r="R1051" s="46"/>
      <c r="S1051" s="46"/>
      <c r="T1051" s="46"/>
    </row>
    <row r="1052" spans="3:20" s="33" customFormat="1">
      <c r="C1052" s="31"/>
      <c r="D1052" s="31"/>
      <c r="E1052" s="30"/>
      <c r="R1052" s="46"/>
      <c r="S1052" s="46"/>
      <c r="T1052" s="46"/>
    </row>
    <row r="1053" spans="3:20" s="33" customFormat="1">
      <c r="C1053" s="31"/>
      <c r="D1053" s="31"/>
      <c r="E1053" s="30"/>
      <c r="R1053" s="46"/>
      <c r="S1053" s="46"/>
      <c r="T1053" s="46"/>
    </row>
    <row r="1054" spans="3:20" s="33" customFormat="1">
      <c r="C1054" s="31"/>
      <c r="D1054" s="31"/>
      <c r="E1054" s="30"/>
      <c r="R1054" s="46"/>
      <c r="S1054" s="46"/>
      <c r="T1054" s="46"/>
    </row>
    <row r="1055" spans="3:20" s="33" customFormat="1">
      <c r="C1055" s="31"/>
      <c r="D1055" s="31"/>
      <c r="E1055" s="30"/>
      <c r="R1055" s="46"/>
      <c r="S1055" s="46"/>
      <c r="T1055" s="46"/>
    </row>
    <row r="1056" spans="3:20" s="33" customFormat="1">
      <c r="C1056" s="31"/>
      <c r="D1056" s="31"/>
      <c r="E1056" s="30"/>
      <c r="R1056" s="46"/>
      <c r="S1056" s="46"/>
      <c r="T1056" s="46"/>
    </row>
    <row r="1057" spans="3:20" s="33" customFormat="1">
      <c r="C1057" s="31"/>
      <c r="D1057" s="31"/>
      <c r="E1057" s="30"/>
      <c r="R1057" s="46"/>
      <c r="S1057" s="46"/>
      <c r="T1057" s="46"/>
    </row>
    <row r="1058" spans="3:20" s="33" customFormat="1">
      <c r="C1058" s="31"/>
      <c r="D1058" s="31"/>
      <c r="E1058" s="30"/>
      <c r="R1058" s="46"/>
      <c r="S1058" s="46"/>
      <c r="T1058" s="46"/>
    </row>
    <row r="1059" spans="3:20" s="33" customFormat="1">
      <c r="C1059" s="31"/>
      <c r="D1059" s="31"/>
      <c r="E1059" s="30"/>
      <c r="R1059" s="46"/>
      <c r="S1059" s="46"/>
      <c r="T1059" s="46"/>
    </row>
    <row r="1060" spans="3:20" s="33" customFormat="1">
      <c r="C1060" s="31"/>
      <c r="D1060" s="31"/>
      <c r="E1060" s="30"/>
      <c r="R1060" s="46"/>
      <c r="S1060" s="46"/>
      <c r="T1060" s="46"/>
    </row>
    <row r="1061" spans="3:20" s="33" customFormat="1">
      <c r="C1061" s="31"/>
      <c r="D1061" s="31"/>
      <c r="E1061" s="30"/>
      <c r="R1061" s="46"/>
      <c r="S1061" s="46"/>
      <c r="T1061" s="46"/>
    </row>
    <row r="1062" spans="3:20" s="33" customFormat="1">
      <c r="C1062" s="31"/>
      <c r="D1062" s="31"/>
      <c r="E1062" s="30"/>
      <c r="R1062" s="46"/>
      <c r="S1062" s="46"/>
      <c r="T1062" s="46"/>
    </row>
    <row r="1063" spans="3:20" s="33" customFormat="1">
      <c r="C1063" s="31"/>
      <c r="D1063" s="31"/>
      <c r="E1063" s="30"/>
      <c r="R1063" s="46"/>
      <c r="S1063" s="46"/>
      <c r="T1063" s="46"/>
    </row>
    <row r="1064" spans="3:20" s="33" customFormat="1">
      <c r="C1064" s="31"/>
      <c r="D1064" s="31"/>
      <c r="E1064" s="30"/>
      <c r="R1064" s="46"/>
      <c r="S1064" s="46"/>
      <c r="T1064" s="46"/>
    </row>
    <row r="1065" spans="3:20" s="33" customFormat="1">
      <c r="C1065" s="31"/>
      <c r="D1065" s="31"/>
      <c r="E1065" s="30"/>
      <c r="R1065" s="46"/>
      <c r="S1065" s="46"/>
      <c r="T1065" s="46"/>
    </row>
    <row r="1066" spans="3:20" s="33" customFormat="1">
      <c r="C1066" s="31"/>
      <c r="D1066" s="31"/>
      <c r="E1066" s="30"/>
      <c r="R1066" s="46"/>
      <c r="S1066" s="46"/>
      <c r="T1066" s="46"/>
    </row>
    <row r="1067" spans="3:20" s="33" customFormat="1">
      <c r="C1067" s="31"/>
      <c r="D1067" s="31"/>
      <c r="E1067" s="30"/>
      <c r="R1067" s="46"/>
      <c r="S1067" s="46"/>
      <c r="T1067" s="46"/>
    </row>
    <row r="1068" spans="3:20" s="33" customFormat="1">
      <c r="C1068" s="31"/>
      <c r="D1068" s="31"/>
      <c r="E1068" s="30"/>
      <c r="R1068" s="46"/>
      <c r="S1068" s="46"/>
      <c r="T1068" s="46"/>
    </row>
    <row r="1069" spans="3:20" s="33" customFormat="1">
      <c r="C1069" s="31"/>
      <c r="D1069" s="31"/>
      <c r="E1069" s="30"/>
      <c r="R1069" s="46"/>
      <c r="S1069" s="46"/>
      <c r="T1069" s="46"/>
    </row>
    <row r="1070" spans="3:20" s="33" customFormat="1">
      <c r="C1070" s="31"/>
      <c r="D1070" s="31"/>
      <c r="E1070" s="30"/>
      <c r="R1070" s="46"/>
      <c r="S1070" s="46"/>
      <c r="T1070" s="46"/>
    </row>
    <row r="1071" spans="3:20" s="33" customFormat="1">
      <c r="C1071" s="31"/>
      <c r="D1071" s="31"/>
      <c r="E1071" s="30"/>
      <c r="R1071" s="46"/>
      <c r="S1071" s="46"/>
      <c r="T1071" s="46"/>
    </row>
    <row r="1072" spans="3:20" s="33" customFormat="1">
      <c r="C1072" s="31"/>
      <c r="D1072" s="31"/>
      <c r="E1072" s="30"/>
      <c r="R1072" s="46"/>
      <c r="S1072" s="46"/>
      <c r="T1072" s="46"/>
    </row>
    <row r="1073" spans="3:20" s="33" customFormat="1">
      <c r="C1073" s="31"/>
      <c r="D1073" s="31"/>
      <c r="E1073" s="30"/>
      <c r="R1073" s="46"/>
      <c r="S1073" s="46"/>
      <c r="T1073" s="46"/>
    </row>
    <row r="1074" spans="3:20" s="33" customFormat="1">
      <c r="C1074" s="31"/>
      <c r="D1074" s="31"/>
      <c r="E1074" s="30"/>
      <c r="R1074" s="46"/>
      <c r="S1074" s="46"/>
      <c r="T1074" s="46"/>
    </row>
    <row r="1075" spans="3:20" s="33" customFormat="1">
      <c r="C1075" s="31"/>
      <c r="D1075" s="31"/>
      <c r="E1075" s="30"/>
      <c r="R1075" s="46"/>
      <c r="S1075" s="46"/>
      <c r="T1075" s="46"/>
    </row>
    <row r="1076" spans="3:20" s="33" customFormat="1">
      <c r="C1076" s="31"/>
      <c r="D1076" s="31"/>
      <c r="E1076" s="30"/>
      <c r="R1076" s="46"/>
      <c r="S1076" s="46"/>
      <c r="T1076" s="46"/>
    </row>
    <row r="1077" spans="3:20" s="33" customFormat="1">
      <c r="C1077" s="31"/>
      <c r="D1077" s="31"/>
      <c r="E1077" s="30"/>
      <c r="R1077" s="46"/>
      <c r="S1077" s="46"/>
      <c r="T1077" s="46"/>
    </row>
    <row r="1078" spans="3:20" s="33" customFormat="1">
      <c r="C1078" s="31"/>
      <c r="D1078" s="31"/>
      <c r="E1078" s="30"/>
      <c r="R1078" s="46"/>
      <c r="S1078" s="46"/>
      <c r="T1078" s="46"/>
    </row>
    <row r="1079" spans="3:20" s="33" customFormat="1">
      <c r="C1079" s="31"/>
      <c r="D1079" s="31"/>
      <c r="E1079" s="30"/>
      <c r="R1079" s="46"/>
      <c r="S1079" s="46"/>
      <c r="T1079" s="46"/>
    </row>
    <row r="1080" spans="3:20" s="33" customFormat="1">
      <c r="C1080" s="31"/>
      <c r="D1080" s="31"/>
      <c r="E1080" s="30"/>
      <c r="R1080" s="46"/>
      <c r="S1080" s="46"/>
      <c r="T1080" s="46"/>
    </row>
    <row r="1081" spans="3:20" s="33" customFormat="1">
      <c r="C1081" s="31"/>
      <c r="D1081" s="31"/>
      <c r="E1081" s="30"/>
      <c r="R1081" s="46"/>
      <c r="S1081" s="46"/>
      <c r="T1081" s="46"/>
    </row>
    <row r="1082" spans="3:20" s="33" customFormat="1">
      <c r="C1082" s="31"/>
      <c r="D1082" s="31"/>
      <c r="E1082" s="30"/>
      <c r="R1082" s="46"/>
      <c r="S1082" s="46"/>
      <c r="T1082" s="46"/>
    </row>
    <row r="1083" spans="3:20" s="33" customFormat="1">
      <c r="C1083" s="31"/>
      <c r="D1083" s="31"/>
      <c r="E1083" s="30"/>
      <c r="R1083" s="46"/>
      <c r="S1083" s="46"/>
      <c r="T1083" s="46"/>
    </row>
    <row r="1084" spans="3:20" s="33" customFormat="1">
      <c r="C1084" s="31"/>
      <c r="D1084" s="31"/>
      <c r="E1084" s="30"/>
      <c r="R1084" s="46"/>
      <c r="S1084" s="46"/>
      <c r="T1084" s="46"/>
    </row>
    <row r="1085" spans="3:20" s="33" customFormat="1">
      <c r="C1085" s="31"/>
      <c r="D1085" s="31"/>
      <c r="E1085" s="30"/>
      <c r="R1085" s="46"/>
      <c r="S1085" s="46"/>
      <c r="T1085" s="46"/>
    </row>
    <row r="1086" spans="3:20" s="33" customFormat="1">
      <c r="C1086" s="31"/>
      <c r="D1086" s="31"/>
      <c r="E1086" s="30"/>
      <c r="R1086" s="46"/>
      <c r="S1086" s="46"/>
      <c r="T1086" s="46"/>
    </row>
    <row r="1087" spans="3:20" s="33" customFormat="1">
      <c r="C1087" s="31"/>
      <c r="D1087" s="31"/>
      <c r="E1087" s="30"/>
      <c r="R1087" s="46"/>
      <c r="S1087" s="46"/>
      <c r="T1087" s="46"/>
    </row>
    <row r="1088" spans="3:20" s="33" customFormat="1">
      <c r="C1088" s="31"/>
      <c r="D1088" s="31"/>
      <c r="E1088" s="30"/>
      <c r="R1088" s="46"/>
      <c r="S1088" s="46"/>
      <c r="T1088" s="46"/>
    </row>
    <row r="1089" spans="3:20" s="33" customFormat="1">
      <c r="C1089" s="31"/>
      <c r="D1089" s="31"/>
      <c r="E1089" s="30"/>
      <c r="R1089" s="46"/>
      <c r="S1089" s="46"/>
      <c r="T1089" s="46"/>
    </row>
    <row r="1090" spans="3:20" s="33" customFormat="1">
      <c r="C1090" s="31"/>
      <c r="D1090" s="31"/>
      <c r="E1090" s="30"/>
      <c r="R1090" s="46"/>
      <c r="S1090" s="46"/>
      <c r="T1090" s="46"/>
    </row>
    <row r="1091" spans="3:20" s="33" customFormat="1">
      <c r="C1091" s="31"/>
      <c r="D1091" s="31"/>
      <c r="E1091" s="30"/>
      <c r="R1091" s="46"/>
      <c r="S1091" s="46"/>
      <c r="T1091" s="46"/>
    </row>
    <row r="1092" spans="3:20" s="33" customFormat="1">
      <c r="C1092" s="31"/>
      <c r="D1092" s="31"/>
      <c r="E1092" s="30"/>
      <c r="R1092" s="46"/>
      <c r="S1092" s="46"/>
      <c r="T1092" s="46"/>
    </row>
    <row r="1093" spans="3:20" s="33" customFormat="1">
      <c r="C1093" s="31"/>
      <c r="D1093" s="31"/>
      <c r="E1093" s="30"/>
      <c r="R1093" s="46"/>
      <c r="S1093" s="46"/>
      <c r="T1093" s="46"/>
    </row>
    <row r="1094" spans="3:20" s="33" customFormat="1">
      <c r="C1094" s="31"/>
      <c r="D1094" s="31"/>
      <c r="E1094" s="30"/>
      <c r="R1094" s="46"/>
      <c r="S1094" s="46"/>
      <c r="T1094" s="46"/>
    </row>
    <row r="1095" spans="3:20" s="33" customFormat="1">
      <c r="C1095" s="31"/>
      <c r="D1095" s="31"/>
      <c r="E1095" s="30"/>
      <c r="R1095" s="46"/>
      <c r="S1095" s="46"/>
      <c r="T1095" s="46"/>
    </row>
    <row r="1096" spans="3:20" s="33" customFormat="1">
      <c r="C1096" s="31"/>
      <c r="D1096" s="31"/>
      <c r="E1096" s="30"/>
      <c r="R1096" s="46"/>
      <c r="S1096" s="46"/>
      <c r="T1096" s="46"/>
    </row>
    <row r="1097" spans="3:20" s="33" customFormat="1">
      <c r="C1097" s="31"/>
      <c r="D1097" s="31"/>
      <c r="E1097" s="30"/>
      <c r="R1097" s="46"/>
      <c r="S1097" s="46"/>
      <c r="T1097" s="46"/>
    </row>
    <row r="1098" spans="3:20" s="33" customFormat="1">
      <c r="C1098" s="31"/>
      <c r="D1098" s="31"/>
      <c r="E1098" s="30"/>
      <c r="R1098" s="46"/>
      <c r="S1098" s="46"/>
      <c r="T1098" s="46"/>
    </row>
    <row r="1099" spans="3:20" s="33" customFormat="1">
      <c r="C1099" s="31"/>
      <c r="D1099" s="31"/>
      <c r="E1099" s="30"/>
      <c r="R1099" s="46"/>
      <c r="S1099" s="46"/>
      <c r="T1099" s="46"/>
    </row>
    <row r="1100" spans="3:20" s="33" customFormat="1">
      <c r="C1100" s="31"/>
      <c r="D1100" s="31"/>
      <c r="E1100" s="30"/>
      <c r="R1100" s="46"/>
      <c r="S1100" s="46"/>
      <c r="T1100" s="46"/>
    </row>
    <row r="1101" spans="3:20" s="33" customFormat="1">
      <c r="C1101" s="31"/>
      <c r="D1101" s="31"/>
      <c r="E1101" s="30"/>
      <c r="R1101" s="46"/>
      <c r="S1101" s="46"/>
      <c r="T1101" s="46"/>
    </row>
    <row r="1102" spans="3:20" s="33" customFormat="1">
      <c r="C1102" s="31"/>
      <c r="D1102" s="31"/>
      <c r="E1102" s="30"/>
      <c r="R1102" s="46"/>
      <c r="S1102" s="46"/>
      <c r="T1102" s="46"/>
    </row>
    <row r="1103" spans="3:20" s="33" customFormat="1">
      <c r="C1103" s="31"/>
      <c r="D1103" s="31"/>
      <c r="E1103" s="30"/>
      <c r="R1103" s="46"/>
      <c r="S1103" s="46"/>
      <c r="T1103" s="46"/>
    </row>
    <row r="1104" spans="3:20" s="33" customFormat="1">
      <c r="C1104" s="31"/>
      <c r="D1104" s="31"/>
      <c r="E1104" s="30"/>
      <c r="R1104" s="46"/>
      <c r="S1104" s="46"/>
      <c r="T1104" s="46"/>
    </row>
    <row r="1105" spans="3:20" s="33" customFormat="1">
      <c r="C1105" s="31"/>
      <c r="D1105" s="31"/>
      <c r="E1105" s="30"/>
      <c r="R1105" s="46"/>
      <c r="S1105" s="46"/>
      <c r="T1105" s="46"/>
    </row>
    <row r="1106" spans="3:20" s="33" customFormat="1">
      <c r="C1106" s="31"/>
      <c r="D1106" s="31"/>
      <c r="E1106" s="30"/>
      <c r="R1106" s="46"/>
      <c r="S1106" s="46"/>
      <c r="T1106" s="46"/>
    </row>
    <row r="1107" spans="3:20" s="33" customFormat="1">
      <c r="C1107" s="31"/>
      <c r="D1107" s="31"/>
      <c r="E1107" s="30"/>
      <c r="R1107" s="46"/>
      <c r="S1107" s="46"/>
      <c r="T1107" s="46"/>
    </row>
    <row r="1108" spans="3:20" s="33" customFormat="1">
      <c r="C1108" s="31"/>
      <c r="D1108" s="31"/>
      <c r="E1108" s="30"/>
      <c r="R1108" s="46"/>
      <c r="S1108" s="46"/>
      <c r="T1108" s="46"/>
    </row>
    <row r="1109" spans="3:20" s="33" customFormat="1">
      <c r="C1109" s="31"/>
      <c r="D1109" s="31"/>
      <c r="E1109" s="30"/>
      <c r="R1109" s="46"/>
      <c r="S1109" s="46"/>
      <c r="T1109" s="46"/>
    </row>
    <row r="1110" spans="3:20" s="33" customFormat="1">
      <c r="C1110" s="31"/>
      <c r="D1110" s="31"/>
      <c r="E1110" s="30"/>
      <c r="R1110" s="46"/>
      <c r="S1110" s="46"/>
      <c r="T1110" s="46"/>
    </row>
    <row r="1111" spans="3:20" s="33" customFormat="1">
      <c r="C1111" s="31"/>
      <c r="D1111" s="31"/>
      <c r="E1111" s="30"/>
      <c r="R1111" s="46"/>
      <c r="S1111" s="46"/>
      <c r="T1111" s="46"/>
    </row>
    <row r="1112" spans="3:20" s="33" customFormat="1">
      <c r="C1112" s="31"/>
      <c r="D1112" s="31"/>
      <c r="E1112" s="30"/>
      <c r="R1112" s="46"/>
      <c r="S1112" s="46"/>
      <c r="T1112" s="46"/>
    </row>
    <row r="1113" spans="3:20" s="33" customFormat="1">
      <c r="C1113" s="31"/>
      <c r="D1113" s="31"/>
      <c r="E1113" s="30"/>
      <c r="R1113" s="46"/>
      <c r="S1113" s="46"/>
      <c r="T1113" s="46"/>
    </row>
    <row r="1114" spans="3:20" s="33" customFormat="1">
      <c r="C1114" s="31"/>
      <c r="D1114" s="31"/>
      <c r="E1114" s="30"/>
      <c r="R1114" s="46"/>
      <c r="S1114" s="46"/>
      <c r="T1114" s="46"/>
    </row>
    <row r="1115" spans="3:20" s="33" customFormat="1">
      <c r="C1115" s="31"/>
      <c r="D1115" s="31"/>
      <c r="E1115" s="30"/>
      <c r="R1115" s="46"/>
      <c r="S1115" s="46"/>
      <c r="T1115" s="46"/>
    </row>
    <row r="1116" spans="3:20" s="33" customFormat="1">
      <c r="C1116" s="31"/>
      <c r="D1116" s="31"/>
      <c r="E1116" s="30"/>
      <c r="R1116" s="46"/>
      <c r="S1116" s="46"/>
      <c r="T1116" s="46"/>
    </row>
    <row r="1117" spans="3:20" s="33" customFormat="1">
      <c r="C1117" s="31"/>
      <c r="D1117" s="31"/>
      <c r="E1117" s="30"/>
      <c r="R1117" s="46"/>
      <c r="S1117" s="46"/>
      <c r="T1117" s="46"/>
    </row>
    <row r="1118" spans="3:20" s="33" customFormat="1">
      <c r="C1118" s="31"/>
      <c r="D1118" s="31"/>
      <c r="E1118" s="30"/>
      <c r="R1118" s="46"/>
      <c r="S1118" s="46"/>
      <c r="T1118" s="46"/>
    </row>
    <row r="1119" spans="3:20" s="33" customFormat="1">
      <c r="C1119" s="31"/>
      <c r="D1119" s="31"/>
      <c r="E1119" s="30"/>
      <c r="R1119" s="46"/>
      <c r="S1119" s="46"/>
      <c r="T1119" s="46"/>
    </row>
    <row r="1120" spans="3:20" s="33" customFormat="1">
      <c r="C1120" s="31"/>
      <c r="D1120" s="31"/>
      <c r="E1120" s="30"/>
      <c r="R1120" s="46"/>
      <c r="S1120" s="46"/>
      <c r="T1120" s="46"/>
    </row>
    <row r="1121" spans="3:20" s="33" customFormat="1">
      <c r="C1121" s="31"/>
      <c r="D1121" s="31"/>
      <c r="E1121" s="30"/>
      <c r="R1121" s="46"/>
      <c r="S1121" s="46"/>
      <c r="T1121" s="46"/>
    </row>
    <row r="1122" spans="3:20" s="33" customFormat="1">
      <c r="C1122" s="31"/>
      <c r="D1122" s="31"/>
      <c r="E1122" s="30"/>
      <c r="R1122" s="46"/>
      <c r="S1122" s="46"/>
      <c r="T1122" s="46"/>
    </row>
    <row r="1123" spans="3:20" s="33" customFormat="1">
      <c r="C1123" s="31"/>
      <c r="D1123" s="31"/>
      <c r="E1123" s="30"/>
      <c r="R1123" s="46"/>
      <c r="S1123" s="46"/>
      <c r="T1123" s="46"/>
    </row>
    <row r="1124" spans="3:20" s="33" customFormat="1">
      <c r="C1124" s="31"/>
      <c r="D1124" s="31"/>
      <c r="E1124" s="30"/>
      <c r="R1124" s="46"/>
      <c r="S1124" s="46"/>
      <c r="T1124" s="46"/>
    </row>
    <row r="1125" spans="3:20" s="33" customFormat="1">
      <c r="C1125" s="31"/>
      <c r="D1125" s="31"/>
      <c r="E1125" s="30"/>
      <c r="R1125" s="46"/>
      <c r="S1125" s="46"/>
      <c r="T1125" s="46"/>
    </row>
    <row r="1126" spans="3:20" s="33" customFormat="1">
      <c r="C1126" s="31"/>
      <c r="D1126" s="31"/>
      <c r="E1126" s="30"/>
      <c r="R1126" s="46"/>
      <c r="S1126" s="46"/>
      <c r="T1126" s="46"/>
    </row>
    <row r="1127" spans="3:20" s="33" customFormat="1">
      <c r="C1127" s="31"/>
      <c r="D1127" s="31"/>
      <c r="E1127" s="30"/>
      <c r="R1127" s="46"/>
      <c r="S1127" s="46"/>
      <c r="T1127" s="46"/>
    </row>
    <row r="1128" spans="3:20" s="33" customFormat="1">
      <c r="C1128" s="31"/>
      <c r="D1128" s="31"/>
      <c r="E1128" s="30"/>
      <c r="R1128" s="46"/>
      <c r="S1128" s="46"/>
      <c r="T1128" s="46"/>
    </row>
    <row r="1129" spans="3:20" s="33" customFormat="1">
      <c r="C1129" s="31"/>
      <c r="D1129" s="31"/>
      <c r="E1129" s="30"/>
      <c r="R1129" s="46"/>
      <c r="S1129" s="46"/>
      <c r="T1129" s="46"/>
    </row>
    <row r="1130" spans="3:20" s="33" customFormat="1">
      <c r="C1130" s="31"/>
      <c r="D1130" s="31"/>
      <c r="E1130" s="30"/>
      <c r="R1130" s="46"/>
      <c r="S1130" s="46"/>
      <c r="T1130" s="46"/>
    </row>
    <row r="1131" spans="3:20" s="33" customFormat="1">
      <c r="C1131" s="31"/>
      <c r="D1131" s="31"/>
      <c r="E1131" s="30"/>
      <c r="R1131" s="46"/>
      <c r="S1131" s="46"/>
      <c r="T1131" s="46"/>
    </row>
    <row r="1132" spans="3:20" s="33" customFormat="1">
      <c r="C1132" s="31"/>
      <c r="D1132" s="31"/>
      <c r="E1132" s="30"/>
      <c r="R1132" s="46"/>
      <c r="S1132" s="46"/>
      <c r="T1132" s="46"/>
    </row>
    <row r="1133" spans="3:20" s="33" customFormat="1">
      <c r="C1133" s="31"/>
      <c r="D1133" s="31"/>
      <c r="E1133" s="30"/>
      <c r="R1133" s="46"/>
      <c r="S1133" s="46"/>
      <c r="T1133" s="46"/>
    </row>
    <row r="1134" spans="3:20" s="33" customFormat="1">
      <c r="C1134" s="31"/>
      <c r="D1134" s="31"/>
      <c r="E1134" s="30"/>
      <c r="R1134" s="46"/>
      <c r="S1134" s="46"/>
      <c r="T1134" s="46"/>
    </row>
    <row r="1135" spans="3:20" s="33" customFormat="1">
      <c r="C1135" s="31"/>
      <c r="D1135" s="31"/>
      <c r="E1135" s="30"/>
      <c r="R1135" s="46"/>
      <c r="S1135" s="46"/>
      <c r="T1135" s="46"/>
    </row>
    <row r="1136" spans="3:20" s="33" customFormat="1">
      <c r="C1136" s="31"/>
      <c r="D1136" s="31"/>
      <c r="E1136" s="30"/>
      <c r="R1136" s="46"/>
      <c r="S1136" s="46"/>
      <c r="T1136" s="46"/>
    </row>
    <row r="1137" spans="3:20" s="33" customFormat="1">
      <c r="C1137" s="31"/>
      <c r="D1137" s="31"/>
      <c r="E1137" s="30"/>
      <c r="R1137" s="46"/>
      <c r="S1137" s="46"/>
      <c r="T1137" s="46"/>
    </row>
    <row r="1138" spans="3:20" s="33" customFormat="1">
      <c r="C1138" s="31"/>
      <c r="D1138" s="31"/>
      <c r="E1138" s="30"/>
      <c r="R1138" s="46"/>
      <c r="S1138" s="46"/>
      <c r="T1138" s="46"/>
    </row>
    <row r="1139" spans="3:20" s="33" customFormat="1">
      <c r="C1139" s="31"/>
      <c r="D1139" s="31"/>
      <c r="E1139" s="30"/>
      <c r="R1139" s="46"/>
      <c r="S1139" s="46"/>
      <c r="T1139" s="46"/>
    </row>
    <row r="1140" spans="3:20" s="33" customFormat="1">
      <c r="C1140" s="31"/>
      <c r="D1140" s="31"/>
      <c r="E1140" s="30"/>
      <c r="R1140" s="46"/>
      <c r="S1140" s="46"/>
      <c r="T1140" s="46"/>
    </row>
    <row r="1141" spans="3:20" s="33" customFormat="1">
      <c r="C1141" s="31"/>
      <c r="D1141" s="31"/>
      <c r="E1141" s="30"/>
      <c r="R1141" s="46"/>
      <c r="S1141" s="46"/>
      <c r="T1141" s="46"/>
    </row>
    <row r="1142" spans="3:20" s="33" customFormat="1">
      <c r="C1142" s="31"/>
      <c r="D1142" s="31"/>
      <c r="E1142" s="30"/>
      <c r="R1142" s="46"/>
      <c r="S1142" s="46"/>
      <c r="T1142" s="46"/>
    </row>
    <row r="1143" spans="3:20" s="33" customFormat="1">
      <c r="C1143" s="31"/>
      <c r="D1143" s="31"/>
      <c r="E1143" s="30"/>
      <c r="R1143" s="46"/>
      <c r="S1143" s="46"/>
      <c r="T1143" s="46"/>
    </row>
    <row r="1144" spans="3:20" s="33" customFormat="1">
      <c r="C1144" s="31"/>
      <c r="D1144" s="31"/>
      <c r="E1144" s="30"/>
      <c r="R1144" s="46"/>
      <c r="S1144" s="46"/>
      <c r="T1144" s="46"/>
    </row>
    <row r="1145" spans="3:20" s="33" customFormat="1">
      <c r="C1145" s="31"/>
      <c r="D1145" s="31"/>
      <c r="E1145" s="30"/>
      <c r="R1145" s="46"/>
      <c r="S1145" s="46"/>
      <c r="T1145" s="46"/>
    </row>
    <row r="1146" spans="3:20" s="33" customFormat="1">
      <c r="C1146" s="31"/>
      <c r="D1146" s="31"/>
      <c r="E1146" s="30"/>
      <c r="R1146" s="46"/>
      <c r="S1146" s="46"/>
      <c r="T1146" s="46"/>
    </row>
    <row r="1147" spans="3:20" s="33" customFormat="1">
      <c r="C1147" s="31"/>
      <c r="D1147" s="31"/>
      <c r="E1147" s="30"/>
      <c r="R1147" s="46"/>
      <c r="S1147" s="46"/>
      <c r="T1147" s="46"/>
    </row>
    <row r="1148" spans="3:20" s="33" customFormat="1">
      <c r="C1148" s="31"/>
      <c r="D1148" s="31"/>
      <c r="E1148" s="30"/>
      <c r="R1148" s="46"/>
      <c r="S1148" s="46"/>
      <c r="T1148" s="46"/>
    </row>
    <row r="1149" spans="3:20" s="33" customFormat="1">
      <c r="C1149" s="31"/>
      <c r="D1149" s="31"/>
      <c r="E1149" s="30"/>
      <c r="R1149" s="46"/>
      <c r="S1149" s="46"/>
      <c r="T1149" s="46"/>
    </row>
    <row r="1150" spans="3:20" s="33" customFormat="1">
      <c r="C1150" s="31"/>
      <c r="D1150" s="31"/>
      <c r="E1150" s="30"/>
      <c r="R1150" s="46"/>
      <c r="S1150" s="46"/>
      <c r="T1150" s="46"/>
    </row>
    <row r="1151" spans="3:20" s="33" customFormat="1">
      <c r="C1151" s="31"/>
      <c r="D1151" s="31"/>
      <c r="E1151" s="30"/>
      <c r="R1151" s="46"/>
      <c r="S1151" s="46"/>
      <c r="T1151" s="46"/>
    </row>
    <row r="1152" spans="3:20" s="33" customFormat="1">
      <c r="C1152" s="31"/>
      <c r="D1152" s="31"/>
      <c r="E1152" s="30"/>
      <c r="R1152" s="46"/>
      <c r="S1152" s="46"/>
      <c r="T1152" s="46"/>
    </row>
    <row r="1153" spans="3:20" s="33" customFormat="1">
      <c r="C1153" s="31"/>
      <c r="D1153" s="31"/>
      <c r="E1153" s="30"/>
      <c r="R1153" s="46"/>
      <c r="S1153" s="46"/>
      <c r="T1153" s="46"/>
    </row>
    <row r="1154" spans="3:20" s="33" customFormat="1">
      <c r="C1154" s="31"/>
      <c r="D1154" s="31"/>
      <c r="E1154" s="30"/>
      <c r="R1154" s="46"/>
      <c r="S1154" s="46"/>
      <c r="T1154" s="46"/>
    </row>
    <row r="1155" spans="3:20" s="33" customFormat="1">
      <c r="C1155" s="31"/>
      <c r="D1155" s="31"/>
      <c r="E1155" s="30"/>
      <c r="R1155" s="46"/>
      <c r="S1155" s="46"/>
      <c r="T1155" s="46"/>
    </row>
    <row r="1156" spans="3:20" s="33" customFormat="1">
      <c r="C1156" s="31"/>
      <c r="D1156" s="31"/>
      <c r="E1156" s="30"/>
      <c r="R1156" s="46"/>
      <c r="S1156" s="46"/>
      <c r="T1156" s="46"/>
    </row>
    <row r="1157" spans="3:20" s="33" customFormat="1">
      <c r="C1157" s="31"/>
      <c r="D1157" s="31"/>
      <c r="E1157" s="30"/>
      <c r="R1157" s="46"/>
      <c r="S1157" s="46"/>
      <c r="T1157" s="46"/>
    </row>
    <row r="1158" spans="3:20" s="33" customFormat="1">
      <c r="C1158" s="31"/>
      <c r="D1158" s="31"/>
      <c r="E1158" s="30"/>
      <c r="R1158" s="46"/>
      <c r="S1158" s="46"/>
      <c r="T1158" s="46"/>
    </row>
    <row r="1159" spans="3:20" s="33" customFormat="1">
      <c r="C1159" s="31"/>
      <c r="D1159" s="31"/>
      <c r="E1159" s="30"/>
      <c r="R1159" s="46"/>
      <c r="S1159" s="46"/>
      <c r="T1159" s="46"/>
    </row>
    <row r="1160" spans="3:20" s="33" customFormat="1">
      <c r="C1160" s="31"/>
      <c r="D1160" s="31"/>
      <c r="E1160" s="30"/>
      <c r="R1160" s="46"/>
      <c r="S1160" s="46"/>
      <c r="T1160" s="46"/>
    </row>
    <row r="1161" spans="3:20" s="33" customFormat="1">
      <c r="C1161" s="31"/>
      <c r="D1161" s="31"/>
      <c r="E1161" s="30"/>
      <c r="R1161" s="46"/>
      <c r="S1161" s="46"/>
      <c r="T1161" s="46"/>
    </row>
    <row r="1162" spans="3:20" s="33" customFormat="1">
      <c r="C1162" s="31"/>
      <c r="D1162" s="31"/>
      <c r="E1162" s="30"/>
      <c r="R1162" s="46"/>
      <c r="S1162" s="46"/>
      <c r="T1162" s="46"/>
    </row>
    <row r="1163" spans="3:20" s="33" customFormat="1">
      <c r="C1163" s="31"/>
      <c r="D1163" s="31"/>
      <c r="E1163" s="30"/>
      <c r="R1163" s="46"/>
      <c r="S1163" s="46"/>
      <c r="T1163" s="46"/>
    </row>
    <row r="1164" spans="3:20" s="33" customFormat="1">
      <c r="C1164" s="31"/>
      <c r="D1164" s="31"/>
      <c r="E1164" s="30"/>
      <c r="R1164" s="46"/>
      <c r="S1164" s="46"/>
      <c r="T1164" s="46"/>
    </row>
    <row r="1165" spans="3:20" s="33" customFormat="1">
      <c r="C1165" s="31"/>
      <c r="D1165" s="31"/>
      <c r="E1165" s="30"/>
      <c r="R1165" s="46"/>
      <c r="S1165" s="46"/>
      <c r="T1165" s="46"/>
    </row>
    <row r="1166" spans="3:20" s="33" customFormat="1">
      <c r="C1166" s="31"/>
      <c r="D1166" s="31"/>
      <c r="E1166" s="30"/>
      <c r="R1166" s="46"/>
      <c r="S1166" s="46"/>
      <c r="T1166" s="46"/>
    </row>
    <row r="1167" spans="3:20" s="33" customFormat="1">
      <c r="C1167" s="31"/>
      <c r="D1167" s="31"/>
      <c r="E1167" s="30"/>
      <c r="R1167" s="46"/>
      <c r="S1167" s="46"/>
      <c r="T1167" s="46"/>
    </row>
    <row r="1168" spans="3:20" s="33" customFormat="1">
      <c r="C1168" s="31"/>
      <c r="D1168" s="31"/>
      <c r="E1168" s="30"/>
      <c r="R1168" s="46"/>
      <c r="S1168" s="46"/>
      <c r="T1168" s="46"/>
    </row>
    <row r="1169" spans="3:20" s="33" customFormat="1">
      <c r="C1169" s="31"/>
      <c r="D1169" s="31"/>
      <c r="E1169" s="30"/>
      <c r="R1169" s="46"/>
      <c r="S1169" s="46"/>
      <c r="T1169" s="46"/>
    </row>
    <row r="1170" spans="3:20" s="33" customFormat="1">
      <c r="C1170" s="31"/>
      <c r="D1170" s="31"/>
      <c r="E1170" s="30"/>
      <c r="R1170" s="46"/>
      <c r="S1170" s="46"/>
      <c r="T1170" s="46"/>
    </row>
    <row r="1171" spans="3:20" s="33" customFormat="1">
      <c r="C1171" s="31"/>
      <c r="D1171" s="31"/>
      <c r="E1171" s="30"/>
      <c r="R1171" s="46"/>
      <c r="S1171" s="46"/>
      <c r="T1171" s="46"/>
    </row>
    <row r="1172" spans="3:20" s="33" customFormat="1">
      <c r="C1172" s="31"/>
      <c r="D1172" s="31"/>
      <c r="E1172" s="30"/>
      <c r="R1172" s="46"/>
      <c r="S1172" s="46"/>
      <c r="T1172" s="46"/>
    </row>
    <row r="1173" spans="3:20" s="33" customFormat="1">
      <c r="C1173" s="31"/>
      <c r="D1173" s="31"/>
      <c r="E1173" s="30"/>
      <c r="R1173" s="46"/>
      <c r="S1173" s="46"/>
      <c r="T1173" s="46"/>
    </row>
    <row r="1174" spans="3:20" s="33" customFormat="1">
      <c r="C1174" s="31"/>
      <c r="D1174" s="31"/>
      <c r="E1174" s="30"/>
      <c r="R1174" s="46"/>
      <c r="S1174" s="46"/>
      <c r="T1174" s="46"/>
    </row>
    <row r="1175" spans="3:20" s="33" customFormat="1">
      <c r="C1175" s="31"/>
      <c r="D1175" s="31"/>
      <c r="E1175" s="30"/>
      <c r="R1175" s="46"/>
      <c r="S1175" s="46"/>
      <c r="T1175" s="46"/>
    </row>
    <row r="1176" spans="3:20" s="33" customFormat="1">
      <c r="C1176" s="31"/>
      <c r="D1176" s="31"/>
      <c r="E1176" s="30"/>
      <c r="R1176" s="46"/>
      <c r="S1176" s="46"/>
      <c r="T1176" s="46"/>
    </row>
    <row r="1177" spans="3:20" s="33" customFormat="1">
      <c r="C1177" s="31"/>
      <c r="D1177" s="31"/>
      <c r="E1177" s="30"/>
      <c r="R1177" s="46"/>
      <c r="S1177" s="46"/>
      <c r="T1177" s="46"/>
    </row>
    <row r="1178" spans="3:20" s="33" customFormat="1">
      <c r="C1178" s="31"/>
      <c r="D1178" s="31"/>
      <c r="E1178" s="30"/>
      <c r="R1178" s="46"/>
      <c r="S1178" s="46"/>
      <c r="T1178" s="46"/>
    </row>
    <row r="1179" spans="3:20" s="33" customFormat="1">
      <c r="C1179" s="31"/>
      <c r="D1179" s="31"/>
      <c r="E1179" s="30"/>
      <c r="R1179" s="46"/>
      <c r="S1179" s="46"/>
      <c r="T1179" s="46"/>
    </row>
    <row r="1180" spans="3:20" s="33" customFormat="1">
      <c r="C1180" s="31"/>
      <c r="D1180" s="31"/>
      <c r="E1180" s="30"/>
      <c r="R1180" s="46"/>
      <c r="S1180" s="46"/>
      <c r="T1180" s="46"/>
    </row>
    <row r="1181" spans="3:20" s="33" customFormat="1">
      <c r="C1181" s="31"/>
      <c r="D1181" s="31"/>
      <c r="E1181" s="30"/>
      <c r="R1181" s="46"/>
      <c r="S1181" s="46"/>
      <c r="T1181" s="46"/>
    </row>
    <row r="1182" spans="3:20" s="33" customFormat="1">
      <c r="C1182" s="31"/>
      <c r="D1182" s="31"/>
      <c r="E1182" s="30"/>
      <c r="R1182" s="46"/>
      <c r="S1182" s="46"/>
      <c r="T1182" s="46"/>
    </row>
    <row r="1183" spans="3:20" s="33" customFormat="1">
      <c r="C1183" s="31"/>
      <c r="D1183" s="31"/>
      <c r="E1183" s="30"/>
      <c r="R1183" s="46"/>
      <c r="S1183" s="46"/>
      <c r="T1183" s="46"/>
    </row>
    <row r="1184" spans="3:20" s="33" customFormat="1">
      <c r="C1184" s="31"/>
      <c r="D1184" s="31"/>
      <c r="E1184" s="30"/>
      <c r="R1184" s="46"/>
      <c r="S1184" s="46"/>
      <c r="T1184" s="46"/>
    </row>
    <row r="1185" spans="3:20" s="33" customFormat="1">
      <c r="C1185" s="31"/>
      <c r="D1185" s="31"/>
      <c r="E1185" s="30"/>
      <c r="R1185" s="46"/>
      <c r="S1185" s="46"/>
      <c r="T1185" s="46"/>
    </row>
    <row r="1186" spans="3:20" s="33" customFormat="1">
      <c r="C1186" s="31"/>
      <c r="D1186" s="31"/>
      <c r="E1186" s="30"/>
      <c r="R1186" s="46"/>
      <c r="S1186" s="46"/>
      <c r="T1186" s="46"/>
    </row>
    <row r="1187" spans="3:20" s="33" customFormat="1">
      <c r="C1187" s="31"/>
      <c r="D1187" s="31"/>
      <c r="E1187" s="30"/>
      <c r="R1187" s="46"/>
      <c r="S1187" s="46"/>
      <c r="T1187" s="46"/>
    </row>
    <row r="1188" spans="3:20" s="33" customFormat="1">
      <c r="C1188" s="31"/>
      <c r="D1188" s="31"/>
      <c r="E1188" s="30"/>
      <c r="R1188" s="46"/>
      <c r="S1188" s="46"/>
      <c r="T1188" s="46"/>
    </row>
    <row r="1189" spans="3:20" s="33" customFormat="1">
      <c r="C1189" s="31"/>
      <c r="D1189" s="31"/>
      <c r="E1189" s="30"/>
      <c r="R1189" s="46"/>
      <c r="S1189" s="46"/>
      <c r="T1189" s="46"/>
    </row>
    <row r="1190" spans="3:20" s="33" customFormat="1">
      <c r="C1190" s="31"/>
      <c r="D1190" s="31"/>
      <c r="E1190" s="30"/>
      <c r="R1190" s="46"/>
      <c r="S1190" s="46"/>
      <c r="T1190" s="46"/>
    </row>
    <row r="1191" spans="3:20" s="33" customFormat="1">
      <c r="C1191" s="31"/>
      <c r="D1191" s="31"/>
      <c r="E1191" s="30"/>
      <c r="R1191" s="46"/>
      <c r="S1191" s="46"/>
      <c r="T1191" s="46"/>
    </row>
    <row r="1192" spans="3:20" s="33" customFormat="1">
      <c r="C1192" s="31"/>
      <c r="D1192" s="31"/>
      <c r="E1192" s="30"/>
      <c r="R1192" s="46"/>
      <c r="S1192" s="46"/>
      <c r="T1192" s="46"/>
    </row>
    <row r="1193" spans="3:20" s="33" customFormat="1">
      <c r="C1193" s="31"/>
      <c r="D1193" s="31"/>
      <c r="E1193" s="30"/>
      <c r="R1193" s="46"/>
      <c r="S1193" s="46"/>
      <c r="T1193" s="46"/>
    </row>
    <row r="1194" spans="3:20" s="33" customFormat="1">
      <c r="C1194" s="31"/>
      <c r="D1194" s="31"/>
      <c r="E1194" s="30"/>
      <c r="R1194" s="46"/>
      <c r="S1194" s="46"/>
      <c r="T1194" s="46"/>
    </row>
    <row r="1195" spans="3:20" s="33" customFormat="1">
      <c r="C1195" s="31"/>
      <c r="D1195" s="31"/>
      <c r="E1195" s="30"/>
      <c r="R1195" s="46"/>
      <c r="S1195" s="46"/>
      <c r="T1195" s="46"/>
    </row>
    <row r="1196" spans="3:20" s="33" customFormat="1">
      <c r="C1196" s="31"/>
      <c r="D1196" s="31"/>
      <c r="E1196" s="30"/>
      <c r="R1196" s="46"/>
      <c r="S1196" s="46"/>
      <c r="T1196" s="46"/>
    </row>
    <row r="1197" spans="3:20" s="33" customFormat="1">
      <c r="C1197" s="31"/>
      <c r="D1197" s="31"/>
      <c r="E1197" s="30"/>
      <c r="R1197" s="46"/>
      <c r="S1197" s="46"/>
      <c r="T1197" s="46"/>
    </row>
    <row r="1198" spans="3:20" s="33" customFormat="1">
      <c r="C1198" s="31"/>
      <c r="D1198" s="31"/>
      <c r="E1198" s="30"/>
      <c r="R1198" s="46"/>
      <c r="S1198" s="46"/>
      <c r="T1198" s="46"/>
    </row>
    <row r="1199" spans="3:20" s="33" customFormat="1">
      <c r="C1199" s="31"/>
      <c r="D1199" s="31"/>
      <c r="E1199" s="30"/>
      <c r="R1199" s="46"/>
      <c r="S1199" s="46"/>
      <c r="T1199" s="46"/>
    </row>
    <row r="1200" spans="3:20" s="33" customFormat="1">
      <c r="C1200" s="31"/>
      <c r="D1200" s="31"/>
      <c r="E1200" s="30"/>
      <c r="R1200" s="46"/>
      <c r="S1200" s="46"/>
      <c r="T1200" s="46"/>
    </row>
    <row r="1201" spans="3:20" s="33" customFormat="1">
      <c r="C1201" s="31"/>
      <c r="D1201" s="31"/>
      <c r="E1201" s="30"/>
      <c r="R1201" s="46"/>
      <c r="S1201" s="46"/>
      <c r="T1201" s="46"/>
    </row>
    <row r="1202" spans="3:20" s="33" customFormat="1">
      <c r="C1202" s="31"/>
      <c r="D1202" s="31"/>
      <c r="E1202" s="30"/>
      <c r="R1202" s="46"/>
      <c r="S1202" s="46"/>
      <c r="T1202" s="46"/>
    </row>
    <row r="1203" spans="3:20" s="33" customFormat="1">
      <c r="C1203" s="31"/>
      <c r="D1203" s="31"/>
      <c r="E1203" s="30"/>
      <c r="R1203" s="46"/>
      <c r="S1203" s="46"/>
      <c r="T1203" s="46"/>
    </row>
    <row r="1204" spans="3:20" s="33" customFormat="1">
      <c r="C1204" s="31"/>
      <c r="D1204" s="31"/>
      <c r="E1204" s="30"/>
      <c r="R1204" s="46"/>
      <c r="S1204" s="46"/>
      <c r="T1204" s="46"/>
    </row>
    <row r="1205" spans="3:20" s="33" customFormat="1">
      <c r="C1205" s="31"/>
      <c r="D1205" s="31"/>
      <c r="E1205" s="30"/>
      <c r="R1205" s="46"/>
      <c r="S1205" s="46"/>
      <c r="T1205" s="46"/>
    </row>
    <row r="1206" spans="3:20" s="33" customFormat="1">
      <c r="C1206" s="31"/>
      <c r="D1206" s="31"/>
      <c r="E1206" s="30"/>
      <c r="R1206" s="46"/>
      <c r="S1206" s="46"/>
      <c r="T1206" s="46"/>
    </row>
    <row r="1207" spans="3:20" s="33" customFormat="1">
      <c r="C1207" s="31"/>
      <c r="D1207" s="31"/>
      <c r="E1207" s="30"/>
      <c r="R1207" s="46"/>
      <c r="S1207" s="46"/>
      <c r="T1207" s="46"/>
    </row>
    <row r="1208" spans="3:20" s="33" customFormat="1">
      <c r="C1208" s="31"/>
      <c r="D1208" s="31"/>
      <c r="E1208" s="30"/>
      <c r="R1208" s="46"/>
      <c r="S1208" s="46"/>
      <c r="T1208" s="46"/>
    </row>
    <row r="1209" spans="3:20" s="33" customFormat="1">
      <c r="C1209" s="31"/>
      <c r="D1209" s="31"/>
      <c r="E1209" s="30"/>
      <c r="R1209" s="46"/>
      <c r="S1209" s="46"/>
      <c r="T1209" s="46"/>
    </row>
    <row r="1210" spans="3:20" s="33" customFormat="1">
      <c r="C1210" s="31"/>
      <c r="D1210" s="31"/>
      <c r="E1210" s="30"/>
      <c r="R1210" s="46"/>
      <c r="S1210" s="46"/>
      <c r="T1210" s="46"/>
    </row>
    <row r="1211" spans="3:20" s="33" customFormat="1">
      <c r="C1211" s="31"/>
      <c r="D1211" s="31"/>
      <c r="E1211" s="30"/>
      <c r="R1211" s="46"/>
      <c r="S1211" s="46"/>
      <c r="T1211" s="46"/>
    </row>
    <row r="1212" spans="3:20" s="33" customFormat="1">
      <c r="C1212" s="31"/>
      <c r="D1212" s="31"/>
      <c r="E1212" s="30"/>
      <c r="R1212" s="46"/>
      <c r="S1212" s="46"/>
      <c r="T1212" s="46"/>
    </row>
    <row r="1213" spans="3:20" s="33" customFormat="1">
      <c r="C1213" s="31"/>
      <c r="D1213" s="31"/>
      <c r="E1213" s="30"/>
      <c r="R1213" s="46"/>
      <c r="S1213" s="46"/>
      <c r="T1213" s="46"/>
    </row>
    <row r="1214" spans="3:20" s="33" customFormat="1">
      <c r="C1214" s="31"/>
      <c r="D1214" s="31"/>
      <c r="E1214" s="30"/>
      <c r="R1214" s="46"/>
      <c r="S1214" s="46"/>
      <c r="T1214" s="46"/>
    </row>
    <row r="1215" spans="3:20" s="33" customFormat="1">
      <c r="C1215" s="31"/>
      <c r="D1215" s="31"/>
      <c r="E1215" s="30"/>
      <c r="R1215" s="46"/>
      <c r="S1215" s="46"/>
      <c r="T1215" s="46"/>
    </row>
    <row r="1216" spans="3:20" s="33" customFormat="1">
      <c r="C1216" s="31"/>
      <c r="D1216" s="31"/>
      <c r="E1216" s="30"/>
      <c r="R1216" s="46"/>
      <c r="S1216" s="46"/>
      <c r="T1216" s="46"/>
    </row>
    <row r="1217" spans="3:20" s="33" customFormat="1">
      <c r="C1217" s="31"/>
      <c r="D1217" s="31"/>
      <c r="E1217" s="30"/>
      <c r="R1217" s="46"/>
      <c r="S1217" s="46"/>
      <c r="T1217" s="46"/>
    </row>
    <row r="1218" spans="3:20" s="33" customFormat="1">
      <c r="C1218" s="31"/>
      <c r="D1218" s="31"/>
      <c r="E1218" s="30"/>
      <c r="R1218" s="46"/>
      <c r="S1218" s="46"/>
      <c r="T1218" s="46"/>
    </row>
    <row r="1219" spans="3:20" s="33" customFormat="1">
      <c r="C1219" s="31"/>
      <c r="D1219" s="31"/>
      <c r="E1219" s="30"/>
      <c r="R1219" s="46"/>
      <c r="S1219" s="46"/>
      <c r="T1219" s="46"/>
    </row>
    <row r="1220" spans="3:20" s="33" customFormat="1">
      <c r="C1220" s="31"/>
      <c r="D1220" s="31"/>
      <c r="E1220" s="30"/>
      <c r="R1220" s="46"/>
      <c r="S1220" s="46"/>
      <c r="T1220" s="46"/>
    </row>
    <row r="1221" spans="3:20" s="33" customFormat="1">
      <c r="C1221" s="31"/>
      <c r="D1221" s="31"/>
      <c r="E1221" s="30"/>
      <c r="R1221" s="46"/>
      <c r="S1221" s="46"/>
      <c r="T1221" s="46"/>
    </row>
    <row r="1222" spans="3:20" s="33" customFormat="1">
      <c r="C1222" s="31"/>
      <c r="D1222" s="31"/>
      <c r="E1222" s="30"/>
      <c r="R1222" s="46"/>
      <c r="S1222" s="46"/>
      <c r="T1222" s="46"/>
    </row>
    <row r="1223" spans="3:20" s="33" customFormat="1">
      <c r="C1223" s="31"/>
      <c r="D1223" s="31"/>
      <c r="E1223" s="30"/>
      <c r="R1223" s="46"/>
      <c r="S1223" s="46"/>
      <c r="T1223" s="46"/>
    </row>
    <row r="1224" spans="3:20" s="33" customFormat="1">
      <c r="C1224" s="31"/>
      <c r="D1224" s="31"/>
      <c r="E1224" s="30"/>
      <c r="R1224" s="46"/>
      <c r="S1224" s="46"/>
      <c r="T1224" s="46"/>
    </row>
    <row r="1225" spans="3:20" s="33" customFormat="1">
      <c r="C1225" s="31"/>
      <c r="D1225" s="31"/>
      <c r="E1225" s="30"/>
      <c r="R1225" s="46"/>
      <c r="S1225" s="46"/>
      <c r="T1225" s="46"/>
    </row>
    <row r="1226" spans="3:20" s="33" customFormat="1">
      <c r="C1226" s="31"/>
      <c r="D1226" s="31"/>
      <c r="E1226" s="30"/>
      <c r="R1226" s="46"/>
      <c r="S1226" s="46"/>
      <c r="T1226" s="46"/>
    </row>
    <row r="1227" spans="3:20" s="33" customFormat="1">
      <c r="C1227" s="31"/>
      <c r="D1227" s="31"/>
      <c r="E1227" s="30"/>
      <c r="R1227" s="46"/>
      <c r="S1227" s="46"/>
      <c r="T1227" s="46"/>
    </row>
    <row r="1228" spans="3:20" s="33" customFormat="1">
      <c r="C1228" s="31"/>
      <c r="D1228" s="31"/>
      <c r="E1228" s="30"/>
      <c r="R1228" s="46"/>
      <c r="S1228" s="46"/>
      <c r="T1228" s="46"/>
    </row>
    <row r="1229" spans="3:20" s="33" customFormat="1">
      <c r="C1229" s="31"/>
      <c r="D1229" s="31"/>
      <c r="E1229" s="30"/>
      <c r="R1229" s="46"/>
      <c r="S1229" s="46"/>
      <c r="T1229" s="46"/>
    </row>
    <row r="1230" spans="3:20" s="33" customFormat="1">
      <c r="C1230" s="31"/>
      <c r="D1230" s="31"/>
      <c r="E1230" s="30"/>
      <c r="R1230" s="46"/>
      <c r="S1230" s="46"/>
      <c r="T1230" s="46"/>
    </row>
    <row r="1231" spans="3:20" s="33" customFormat="1">
      <c r="C1231" s="31"/>
      <c r="D1231" s="31"/>
      <c r="E1231" s="30"/>
      <c r="R1231" s="46"/>
      <c r="S1231" s="46"/>
      <c r="T1231" s="46"/>
    </row>
    <row r="1232" spans="3:20" s="33" customFormat="1">
      <c r="C1232" s="31"/>
      <c r="D1232" s="31"/>
      <c r="E1232" s="30"/>
      <c r="R1232" s="46"/>
      <c r="S1232" s="46"/>
      <c r="T1232" s="46"/>
    </row>
    <row r="1233" spans="3:20" s="33" customFormat="1">
      <c r="C1233" s="31"/>
      <c r="D1233" s="31"/>
      <c r="E1233" s="30"/>
      <c r="R1233" s="46"/>
      <c r="S1233" s="46"/>
      <c r="T1233" s="46"/>
    </row>
    <row r="1234" spans="3:20" s="33" customFormat="1">
      <c r="C1234" s="31"/>
      <c r="D1234" s="31"/>
      <c r="E1234" s="30"/>
      <c r="R1234" s="46"/>
      <c r="S1234" s="46"/>
      <c r="T1234" s="46"/>
    </row>
    <row r="1235" spans="3:20" s="33" customFormat="1">
      <c r="C1235" s="31"/>
      <c r="D1235" s="31"/>
      <c r="E1235" s="30"/>
      <c r="R1235" s="46"/>
      <c r="S1235" s="46"/>
      <c r="T1235" s="46"/>
    </row>
    <row r="1236" spans="3:20" s="33" customFormat="1">
      <c r="C1236" s="31"/>
      <c r="D1236" s="31"/>
      <c r="E1236" s="30"/>
      <c r="R1236" s="46"/>
      <c r="S1236" s="46"/>
      <c r="T1236" s="46"/>
    </row>
    <row r="1237" spans="3:20" s="33" customFormat="1">
      <c r="C1237" s="31"/>
      <c r="D1237" s="31"/>
      <c r="E1237" s="30"/>
      <c r="R1237" s="46"/>
      <c r="S1237" s="46"/>
      <c r="T1237" s="46"/>
    </row>
    <row r="1238" spans="3:20" s="33" customFormat="1">
      <c r="C1238" s="31"/>
      <c r="D1238" s="31"/>
      <c r="E1238" s="30"/>
      <c r="R1238" s="46"/>
      <c r="S1238" s="46"/>
      <c r="T1238" s="46"/>
    </row>
    <row r="1239" spans="3:20" s="33" customFormat="1">
      <c r="C1239" s="31"/>
      <c r="D1239" s="31"/>
      <c r="E1239" s="30"/>
      <c r="R1239" s="46"/>
      <c r="S1239" s="46"/>
      <c r="T1239" s="46"/>
    </row>
    <row r="1240" spans="3:20" s="33" customFormat="1">
      <c r="C1240" s="31"/>
      <c r="D1240" s="31"/>
      <c r="E1240" s="30"/>
      <c r="R1240" s="46"/>
      <c r="S1240" s="46"/>
      <c r="T1240" s="46"/>
    </row>
    <row r="1241" spans="3:20" s="33" customFormat="1">
      <c r="C1241" s="31"/>
      <c r="D1241" s="31"/>
      <c r="E1241" s="30"/>
      <c r="R1241" s="46"/>
      <c r="S1241" s="46"/>
      <c r="T1241" s="46"/>
    </row>
    <row r="1242" spans="3:20" s="33" customFormat="1">
      <c r="C1242" s="31"/>
      <c r="D1242" s="31"/>
      <c r="E1242" s="30"/>
      <c r="R1242" s="46"/>
      <c r="S1242" s="46"/>
      <c r="T1242" s="46"/>
    </row>
    <row r="1243" spans="3:20" s="33" customFormat="1">
      <c r="C1243" s="31"/>
      <c r="D1243" s="31"/>
      <c r="E1243" s="30"/>
      <c r="R1243" s="46"/>
      <c r="S1243" s="46"/>
      <c r="T1243" s="46"/>
    </row>
    <row r="1244" spans="3:20" s="33" customFormat="1">
      <c r="C1244" s="31"/>
      <c r="D1244" s="31"/>
      <c r="E1244" s="30"/>
      <c r="R1244" s="46"/>
      <c r="S1244" s="46"/>
      <c r="T1244" s="46"/>
    </row>
    <row r="1245" spans="3:20" s="33" customFormat="1">
      <c r="C1245" s="31"/>
      <c r="D1245" s="31"/>
      <c r="E1245" s="30"/>
      <c r="R1245" s="46"/>
      <c r="S1245" s="46"/>
      <c r="T1245" s="46"/>
    </row>
    <row r="1246" spans="3:20" s="33" customFormat="1">
      <c r="C1246" s="31"/>
      <c r="D1246" s="31"/>
      <c r="E1246" s="30"/>
      <c r="R1246" s="46"/>
      <c r="S1246" s="46"/>
      <c r="T1246" s="46"/>
    </row>
    <row r="1247" spans="3:20" s="33" customFormat="1">
      <c r="C1247" s="31"/>
      <c r="D1247" s="31"/>
      <c r="E1247" s="30"/>
      <c r="R1247" s="46"/>
      <c r="S1247" s="46"/>
      <c r="T1247" s="46"/>
    </row>
    <row r="1248" spans="3:20" s="33" customFormat="1">
      <c r="C1248" s="31"/>
      <c r="D1248" s="31"/>
      <c r="E1248" s="30"/>
      <c r="R1248" s="46"/>
      <c r="S1248" s="46"/>
      <c r="T1248" s="46"/>
    </row>
    <row r="1249" spans="3:20" s="33" customFormat="1">
      <c r="C1249" s="31"/>
      <c r="D1249" s="31"/>
      <c r="E1249" s="30"/>
      <c r="R1249" s="46"/>
      <c r="S1249" s="46"/>
      <c r="T1249" s="46"/>
    </row>
    <row r="1250" spans="3:20" s="33" customFormat="1">
      <c r="C1250" s="31"/>
      <c r="D1250" s="31"/>
      <c r="E1250" s="30"/>
      <c r="R1250" s="46"/>
      <c r="S1250" s="46"/>
      <c r="T1250" s="46"/>
    </row>
    <row r="1251" spans="3:20" s="33" customFormat="1">
      <c r="C1251" s="31"/>
      <c r="D1251" s="31"/>
      <c r="E1251" s="30"/>
      <c r="R1251" s="46"/>
      <c r="S1251" s="46"/>
      <c r="T1251" s="46"/>
    </row>
    <row r="1252" spans="3:20" s="33" customFormat="1">
      <c r="C1252" s="31"/>
      <c r="D1252" s="31"/>
      <c r="E1252" s="30"/>
      <c r="R1252" s="46"/>
      <c r="S1252" s="46"/>
      <c r="T1252" s="46"/>
    </row>
    <row r="1253" spans="3:20" s="33" customFormat="1">
      <c r="C1253" s="31"/>
      <c r="D1253" s="31"/>
      <c r="E1253" s="30"/>
      <c r="R1253" s="46"/>
      <c r="S1253" s="46"/>
      <c r="T1253" s="46"/>
    </row>
    <row r="1254" spans="3:20" s="33" customFormat="1">
      <c r="C1254" s="31"/>
      <c r="D1254" s="31"/>
      <c r="E1254" s="30"/>
      <c r="R1254" s="46"/>
      <c r="S1254" s="46"/>
      <c r="T1254" s="46"/>
    </row>
    <row r="1255" spans="3:20" s="33" customFormat="1">
      <c r="C1255" s="31"/>
      <c r="D1255" s="31"/>
      <c r="E1255" s="30"/>
      <c r="R1255" s="46"/>
      <c r="S1255" s="46"/>
      <c r="T1255" s="46"/>
    </row>
    <row r="1256" spans="3:20" s="33" customFormat="1">
      <c r="C1256" s="31"/>
      <c r="D1256" s="31"/>
      <c r="E1256" s="30"/>
      <c r="R1256" s="46"/>
      <c r="S1256" s="46"/>
      <c r="T1256" s="46"/>
    </row>
    <row r="1257" spans="3:20" s="33" customFormat="1">
      <c r="C1257" s="31"/>
      <c r="D1257" s="31"/>
      <c r="E1257" s="30"/>
      <c r="R1257" s="46"/>
      <c r="S1257" s="46"/>
      <c r="T1257" s="46"/>
    </row>
    <row r="1258" spans="3:20" s="33" customFormat="1">
      <c r="C1258" s="31"/>
      <c r="D1258" s="31"/>
      <c r="E1258" s="30"/>
      <c r="R1258" s="46"/>
      <c r="S1258" s="46"/>
      <c r="T1258" s="46"/>
    </row>
    <row r="1259" spans="3:20" s="33" customFormat="1">
      <c r="C1259" s="31"/>
      <c r="D1259" s="31"/>
      <c r="E1259" s="30"/>
      <c r="R1259" s="46"/>
      <c r="S1259" s="46"/>
      <c r="T1259" s="46"/>
    </row>
    <row r="1260" spans="3:20" s="33" customFormat="1">
      <c r="C1260" s="31"/>
      <c r="D1260" s="31"/>
      <c r="E1260" s="30"/>
      <c r="R1260" s="46"/>
      <c r="S1260" s="46"/>
      <c r="T1260" s="46"/>
    </row>
    <row r="1261" spans="3:20" s="33" customFormat="1">
      <c r="C1261" s="31"/>
      <c r="D1261" s="31"/>
      <c r="E1261" s="30"/>
      <c r="R1261" s="46"/>
      <c r="S1261" s="46"/>
      <c r="T1261" s="46"/>
    </row>
    <row r="1262" spans="3:20" s="33" customFormat="1">
      <c r="C1262" s="31"/>
      <c r="D1262" s="31"/>
      <c r="E1262" s="30"/>
      <c r="R1262" s="46"/>
      <c r="S1262" s="46"/>
      <c r="T1262" s="46"/>
    </row>
    <row r="1263" spans="3:20" s="33" customFormat="1">
      <c r="C1263" s="31"/>
      <c r="D1263" s="31"/>
      <c r="E1263" s="30"/>
      <c r="R1263" s="46"/>
      <c r="S1263" s="46"/>
      <c r="T1263" s="46"/>
    </row>
    <row r="1264" spans="3:20" s="33" customFormat="1">
      <c r="C1264" s="31"/>
      <c r="D1264" s="31"/>
      <c r="E1264" s="30"/>
      <c r="R1264" s="46"/>
      <c r="S1264" s="46"/>
      <c r="T1264" s="46"/>
    </row>
    <row r="1265" spans="3:20" s="33" customFormat="1">
      <c r="C1265" s="31"/>
      <c r="D1265" s="31"/>
      <c r="E1265" s="30"/>
      <c r="R1265" s="46"/>
      <c r="S1265" s="46"/>
      <c r="T1265" s="46"/>
    </row>
    <row r="1266" spans="3:20" s="33" customFormat="1">
      <c r="C1266" s="31"/>
      <c r="D1266" s="31"/>
      <c r="E1266" s="30"/>
      <c r="R1266" s="46"/>
      <c r="S1266" s="46"/>
      <c r="T1266" s="46"/>
    </row>
    <row r="1267" spans="3:20" s="33" customFormat="1">
      <c r="C1267" s="31"/>
      <c r="D1267" s="31"/>
      <c r="E1267" s="30"/>
      <c r="R1267" s="46"/>
      <c r="S1267" s="46"/>
      <c r="T1267" s="46"/>
    </row>
    <row r="1268" spans="3:20" s="33" customFormat="1">
      <c r="C1268" s="31"/>
      <c r="D1268" s="31"/>
      <c r="E1268" s="30"/>
      <c r="R1268" s="46"/>
      <c r="S1268" s="46"/>
      <c r="T1268" s="46"/>
    </row>
    <row r="1269" spans="3:20" s="33" customFormat="1">
      <c r="C1269" s="31"/>
      <c r="D1269" s="31"/>
      <c r="E1269" s="30"/>
      <c r="R1269" s="46"/>
      <c r="S1269" s="46"/>
      <c r="T1269" s="46"/>
    </row>
    <row r="1270" spans="3:20" s="33" customFormat="1">
      <c r="C1270" s="31"/>
      <c r="D1270" s="31"/>
      <c r="E1270" s="30"/>
      <c r="R1270" s="46"/>
      <c r="S1270" s="46"/>
      <c r="T1270" s="46"/>
    </row>
    <row r="1271" spans="3:20" s="33" customFormat="1">
      <c r="C1271" s="31"/>
      <c r="D1271" s="31"/>
      <c r="E1271" s="30"/>
      <c r="R1271" s="46"/>
      <c r="S1271" s="46"/>
      <c r="T1271" s="46"/>
    </row>
    <row r="1272" spans="3:20" s="33" customFormat="1">
      <c r="C1272" s="31"/>
      <c r="D1272" s="31"/>
      <c r="E1272" s="30"/>
      <c r="R1272" s="46"/>
      <c r="S1272" s="46"/>
      <c r="T1272" s="46"/>
    </row>
    <row r="1273" spans="3:20" s="33" customFormat="1">
      <c r="C1273" s="31"/>
      <c r="D1273" s="31"/>
      <c r="E1273" s="30"/>
      <c r="R1273" s="46"/>
      <c r="S1273" s="46"/>
      <c r="T1273" s="46"/>
    </row>
    <row r="1274" spans="3:20" s="33" customFormat="1">
      <c r="C1274" s="31"/>
      <c r="D1274" s="31"/>
      <c r="E1274" s="30"/>
      <c r="R1274" s="46"/>
      <c r="S1274" s="46"/>
      <c r="T1274" s="46"/>
    </row>
    <row r="1275" spans="3:20" s="33" customFormat="1">
      <c r="C1275" s="31"/>
      <c r="D1275" s="31"/>
      <c r="E1275" s="30"/>
      <c r="R1275" s="46"/>
      <c r="S1275" s="46"/>
      <c r="T1275" s="46"/>
    </row>
    <row r="1276" spans="3:20" s="33" customFormat="1">
      <c r="C1276" s="31"/>
      <c r="D1276" s="31"/>
      <c r="E1276" s="30"/>
      <c r="R1276" s="46"/>
      <c r="S1276" s="46"/>
      <c r="T1276" s="46"/>
    </row>
    <row r="1277" spans="3:20" s="33" customFormat="1">
      <c r="C1277" s="31"/>
      <c r="D1277" s="31"/>
      <c r="E1277" s="30"/>
      <c r="R1277" s="46"/>
      <c r="S1277" s="46"/>
      <c r="T1277" s="46"/>
    </row>
    <row r="1278" spans="3:20" s="33" customFormat="1">
      <c r="C1278" s="31"/>
      <c r="D1278" s="31"/>
      <c r="E1278" s="30"/>
      <c r="R1278" s="46"/>
      <c r="S1278" s="46"/>
      <c r="T1278" s="46"/>
    </row>
    <row r="1279" spans="3:20" s="33" customFormat="1">
      <c r="C1279" s="31"/>
      <c r="D1279" s="31"/>
      <c r="E1279" s="30"/>
      <c r="R1279" s="46"/>
      <c r="S1279" s="46"/>
      <c r="T1279" s="46"/>
    </row>
    <row r="1280" spans="3:20" s="33" customFormat="1">
      <c r="C1280" s="31"/>
      <c r="D1280" s="31"/>
      <c r="E1280" s="30"/>
      <c r="R1280" s="46"/>
      <c r="S1280" s="46"/>
      <c r="T1280" s="46"/>
    </row>
    <row r="1281" spans="3:20" s="33" customFormat="1">
      <c r="C1281" s="31"/>
      <c r="D1281" s="31"/>
      <c r="E1281" s="30"/>
      <c r="R1281" s="46"/>
      <c r="S1281" s="46"/>
      <c r="T1281" s="46"/>
    </row>
    <row r="1282" spans="3:20" s="33" customFormat="1">
      <c r="C1282" s="31"/>
      <c r="D1282" s="31"/>
      <c r="E1282" s="30"/>
      <c r="R1282" s="46"/>
      <c r="S1282" s="46"/>
      <c r="T1282" s="46"/>
    </row>
    <row r="1283" spans="3:20" s="33" customFormat="1">
      <c r="C1283" s="31"/>
      <c r="D1283" s="31"/>
      <c r="E1283" s="30"/>
      <c r="R1283" s="46"/>
      <c r="S1283" s="46"/>
      <c r="T1283" s="46"/>
    </row>
    <row r="1284" spans="3:20" s="33" customFormat="1">
      <c r="C1284" s="31"/>
      <c r="D1284" s="31"/>
      <c r="E1284" s="30"/>
      <c r="R1284" s="46"/>
      <c r="S1284" s="46"/>
      <c r="T1284" s="46"/>
    </row>
    <row r="1285" spans="3:20" s="33" customFormat="1">
      <c r="C1285" s="31"/>
      <c r="D1285" s="31"/>
      <c r="E1285" s="30"/>
      <c r="R1285" s="46"/>
      <c r="S1285" s="46"/>
      <c r="T1285" s="46"/>
    </row>
    <row r="1286" spans="3:20" s="33" customFormat="1">
      <c r="C1286" s="31"/>
      <c r="D1286" s="31"/>
      <c r="E1286" s="30"/>
      <c r="R1286" s="46"/>
      <c r="S1286" s="46"/>
      <c r="T1286" s="46"/>
    </row>
    <row r="1287" spans="3:20" s="33" customFormat="1">
      <c r="C1287" s="31"/>
      <c r="D1287" s="31"/>
      <c r="E1287" s="30"/>
      <c r="R1287" s="46"/>
      <c r="S1287" s="46"/>
      <c r="T1287" s="46"/>
    </row>
    <row r="1288" spans="3:20" s="33" customFormat="1">
      <c r="C1288" s="31"/>
      <c r="D1288" s="31"/>
      <c r="E1288" s="30"/>
      <c r="R1288" s="46"/>
      <c r="S1288" s="46"/>
      <c r="T1288" s="46"/>
    </row>
    <row r="1289" spans="3:20" s="33" customFormat="1">
      <c r="C1289" s="31"/>
      <c r="D1289" s="31"/>
      <c r="E1289" s="30"/>
      <c r="R1289" s="46"/>
      <c r="S1289" s="46"/>
      <c r="T1289" s="46"/>
    </row>
    <row r="1290" spans="3:20" s="33" customFormat="1">
      <c r="C1290" s="31"/>
      <c r="D1290" s="31"/>
      <c r="E1290" s="30"/>
      <c r="R1290" s="46"/>
      <c r="S1290" s="46"/>
      <c r="T1290" s="46"/>
    </row>
    <row r="1291" spans="3:20" s="33" customFormat="1">
      <c r="C1291" s="31"/>
      <c r="D1291" s="31"/>
      <c r="E1291" s="30"/>
      <c r="R1291" s="46"/>
      <c r="S1291" s="46"/>
      <c r="T1291" s="46"/>
    </row>
    <row r="1292" spans="3:20" s="33" customFormat="1">
      <c r="C1292" s="31"/>
      <c r="D1292" s="31"/>
      <c r="E1292" s="30"/>
      <c r="R1292" s="46"/>
      <c r="S1292" s="46"/>
      <c r="T1292" s="46"/>
    </row>
    <row r="1293" spans="3:20" s="33" customFormat="1">
      <c r="C1293" s="31"/>
      <c r="D1293" s="31"/>
      <c r="E1293" s="30"/>
      <c r="R1293" s="46"/>
      <c r="S1293" s="46"/>
      <c r="T1293" s="46"/>
    </row>
    <row r="1294" spans="3:20" s="33" customFormat="1">
      <c r="C1294" s="31"/>
      <c r="D1294" s="31"/>
      <c r="E1294" s="30"/>
      <c r="R1294" s="46"/>
      <c r="S1294" s="46"/>
      <c r="T1294" s="46"/>
    </row>
    <row r="1295" spans="3:20" s="33" customFormat="1">
      <c r="C1295" s="31"/>
      <c r="D1295" s="31"/>
      <c r="E1295" s="30"/>
      <c r="R1295" s="46"/>
      <c r="S1295" s="46"/>
      <c r="T1295" s="46"/>
    </row>
    <row r="1296" spans="3:20" s="33" customFormat="1">
      <c r="C1296" s="31"/>
      <c r="D1296" s="31"/>
      <c r="E1296" s="30"/>
      <c r="R1296" s="46"/>
      <c r="S1296" s="46"/>
      <c r="T1296" s="46"/>
    </row>
    <row r="1297" spans="3:20" s="33" customFormat="1">
      <c r="C1297" s="31"/>
      <c r="D1297" s="31"/>
      <c r="E1297" s="30"/>
      <c r="R1297" s="46"/>
      <c r="S1297" s="46"/>
      <c r="T1297" s="46"/>
    </row>
    <row r="1298" spans="3:20" s="33" customFormat="1">
      <c r="C1298" s="31"/>
      <c r="D1298" s="31"/>
      <c r="E1298" s="30"/>
      <c r="R1298" s="46"/>
      <c r="S1298" s="46"/>
      <c r="T1298" s="46"/>
    </row>
    <row r="1299" spans="3:20" s="33" customFormat="1">
      <c r="C1299" s="31"/>
      <c r="D1299" s="31"/>
      <c r="E1299" s="30"/>
      <c r="R1299" s="46"/>
      <c r="S1299" s="46"/>
      <c r="T1299" s="46"/>
    </row>
    <row r="1300" spans="3:20" s="33" customFormat="1">
      <c r="C1300" s="31"/>
      <c r="D1300" s="31"/>
      <c r="E1300" s="30"/>
      <c r="R1300" s="46"/>
      <c r="S1300" s="46"/>
      <c r="T1300" s="46"/>
    </row>
    <row r="1301" spans="3:20" s="33" customFormat="1">
      <c r="C1301" s="31"/>
      <c r="D1301" s="31"/>
      <c r="E1301" s="30"/>
      <c r="R1301" s="46"/>
      <c r="S1301" s="46"/>
      <c r="T1301" s="46"/>
    </row>
    <row r="1302" spans="3:20" s="33" customFormat="1">
      <c r="C1302" s="31"/>
      <c r="D1302" s="31"/>
      <c r="E1302" s="30"/>
      <c r="R1302" s="46"/>
      <c r="S1302" s="46"/>
      <c r="T1302" s="46"/>
    </row>
    <row r="1303" spans="3:20" s="33" customFormat="1">
      <c r="C1303" s="31"/>
      <c r="D1303" s="31"/>
      <c r="E1303" s="30"/>
      <c r="R1303" s="46"/>
      <c r="S1303" s="46"/>
      <c r="T1303" s="46"/>
    </row>
    <row r="1304" spans="3:20" s="33" customFormat="1">
      <c r="C1304" s="31"/>
      <c r="D1304" s="31"/>
      <c r="E1304" s="30"/>
      <c r="R1304" s="46"/>
      <c r="S1304" s="46"/>
      <c r="T1304" s="46"/>
    </row>
    <row r="1305" spans="3:20" s="33" customFormat="1">
      <c r="C1305" s="31"/>
      <c r="D1305" s="31"/>
      <c r="E1305" s="30"/>
      <c r="R1305" s="46"/>
      <c r="S1305" s="46"/>
      <c r="T1305" s="46"/>
    </row>
    <row r="1306" spans="3:20" s="33" customFormat="1">
      <c r="C1306" s="31"/>
      <c r="D1306" s="31"/>
      <c r="E1306" s="30"/>
      <c r="R1306" s="46"/>
      <c r="S1306" s="46"/>
      <c r="T1306" s="46"/>
    </row>
    <row r="1307" spans="3:20" s="33" customFormat="1">
      <c r="C1307" s="31"/>
      <c r="D1307" s="31"/>
      <c r="E1307" s="30"/>
      <c r="R1307" s="46"/>
      <c r="S1307" s="46"/>
      <c r="T1307" s="46"/>
    </row>
    <row r="1308" spans="3:20" s="33" customFormat="1">
      <c r="C1308" s="31"/>
      <c r="D1308" s="31"/>
      <c r="E1308" s="30"/>
      <c r="R1308" s="46"/>
      <c r="S1308" s="46"/>
      <c r="T1308" s="46"/>
    </row>
    <row r="1309" spans="3:20" s="33" customFormat="1">
      <c r="C1309" s="31"/>
      <c r="D1309" s="31"/>
      <c r="E1309" s="30"/>
      <c r="R1309" s="46"/>
      <c r="S1309" s="46"/>
      <c r="T1309" s="46"/>
    </row>
    <row r="1310" spans="3:20" s="33" customFormat="1">
      <c r="C1310" s="31"/>
      <c r="D1310" s="31"/>
      <c r="E1310" s="30"/>
      <c r="R1310" s="46"/>
      <c r="S1310" s="46"/>
      <c r="T1310" s="46"/>
    </row>
    <row r="1311" spans="3:20" s="33" customFormat="1">
      <c r="C1311" s="31"/>
      <c r="D1311" s="31"/>
      <c r="E1311" s="30"/>
      <c r="R1311" s="46"/>
      <c r="S1311" s="46"/>
      <c r="T1311" s="46"/>
    </row>
    <row r="1312" spans="3:20" s="33" customFormat="1">
      <c r="C1312" s="31"/>
      <c r="D1312" s="31"/>
      <c r="E1312" s="30"/>
      <c r="R1312" s="46"/>
      <c r="S1312" s="46"/>
      <c r="T1312" s="46"/>
    </row>
    <row r="1313" spans="3:20" s="33" customFormat="1">
      <c r="C1313" s="31"/>
      <c r="D1313" s="31"/>
      <c r="E1313" s="30"/>
      <c r="R1313" s="46"/>
      <c r="S1313" s="46"/>
      <c r="T1313" s="46"/>
    </row>
    <row r="1314" spans="3:20" s="33" customFormat="1">
      <c r="C1314" s="31"/>
      <c r="D1314" s="31"/>
      <c r="E1314" s="30"/>
      <c r="R1314" s="46"/>
      <c r="S1314" s="46"/>
      <c r="T1314" s="46"/>
    </row>
    <row r="1315" spans="3:20" s="33" customFormat="1">
      <c r="C1315" s="31"/>
      <c r="D1315" s="31"/>
      <c r="E1315" s="30"/>
      <c r="R1315" s="46"/>
      <c r="S1315" s="46"/>
      <c r="T1315" s="46"/>
    </row>
    <row r="1316" spans="3:20" s="33" customFormat="1">
      <c r="C1316" s="31"/>
      <c r="D1316" s="31"/>
      <c r="E1316" s="30"/>
      <c r="R1316" s="46"/>
      <c r="S1316" s="46"/>
      <c r="T1316" s="46"/>
    </row>
    <row r="1317" spans="3:20" s="33" customFormat="1">
      <c r="C1317" s="31"/>
      <c r="D1317" s="31"/>
      <c r="E1317" s="30"/>
      <c r="R1317" s="46"/>
      <c r="S1317" s="46"/>
      <c r="T1317" s="46"/>
    </row>
    <row r="1318" spans="3:20" s="33" customFormat="1">
      <c r="C1318" s="31"/>
      <c r="D1318" s="31"/>
      <c r="E1318" s="30"/>
      <c r="R1318" s="46"/>
      <c r="S1318" s="46"/>
      <c r="T1318" s="46"/>
    </row>
    <row r="1319" spans="3:20" s="33" customFormat="1">
      <c r="C1319" s="31"/>
      <c r="D1319" s="31"/>
      <c r="E1319" s="30"/>
      <c r="R1319" s="46"/>
      <c r="S1319" s="46"/>
      <c r="T1319" s="46"/>
    </row>
    <row r="1320" spans="3:20" s="33" customFormat="1">
      <c r="C1320" s="31"/>
      <c r="D1320" s="31"/>
      <c r="E1320" s="30"/>
      <c r="R1320" s="46"/>
      <c r="S1320" s="46"/>
      <c r="T1320" s="46"/>
    </row>
    <row r="1321" spans="3:20" s="33" customFormat="1">
      <c r="C1321" s="31"/>
      <c r="D1321" s="31"/>
      <c r="E1321" s="30"/>
      <c r="R1321" s="46"/>
      <c r="S1321" s="46"/>
      <c r="T1321" s="46"/>
    </row>
    <row r="1322" spans="3:20" s="33" customFormat="1">
      <c r="C1322" s="31"/>
      <c r="D1322" s="31"/>
      <c r="E1322" s="30"/>
      <c r="R1322" s="46"/>
      <c r="S1322" s="46"/>
      <c r="T1322" s="46"/>
    </row>
    <row r="1323" spans="3:20" s="33" customFormat="1">
      <c r="C1323" s="31"/>
      <c r="D1323" s="31"/>
      <c r="E1323" s="30"/>
      <c r="R1323" s="46"/>
      <c r="S1323" s="46"/>
      <c r="T1323" s="46"/>
    </row>
    <row r="1324" spans="3:20" s="33" customFormat="1">
      <c r="C1324" s="31"/>
      <c r="D1324" s="31"/>
      <c r="E1324" s="30"/>
      <c r="R1324" s="46"/>
      <c r="S1324" s="46"/>
      <c r="T1324" s="46"/>
    </row>
    <row r="1325" spans="3:20" s="33" customFormat="1">
      <c r="C1325" s="31"/>
      <c r="D1325" s="31"/>
      <c r="E1325" s="30"/>
      <c r="R1325" s="46"/>
      <c r="S1325" s="46"/>
      <c r="T1325" s="46"/>
    </row>
    <row r="1326" spans="3:20" s="33" customFormat="1">
      <c r="C1326" s="31"/>
      <c r="D1326" s="31"/>
      <c r="E1326" s="30"/>
      <c r="R1326" s="46"/>
      <c r="S1326" s="46"/>
      <c r="T1326" s="46"/>
    </row>
    <row r="1327" spans="3:20" s="33" customFormat="1">
      <c r="C1327" s="31"/>
      <c r="D1327" s="31"/>
      <c r="E1327" s="30"/>
      <c r="R1327" s="46"/>
      <c r="S1327" s="46"/>
      <c r="T1327" s="46"/>
    </row>
    <row r="1328" spans="3:20" s="33" customFormat="1">
      <c r="C1328" s="31"/>
      <c r="D1328" s="31"/>
      <c r="E1328" s="30"/>
      <c r="R1328" s="46"/>
      <c r="S1328" s="46"/>
      <c r="T1328" s="46"/>
    </row>
    <row r="1329" spans="3:20" s="33" customFormat="1">
      <c r="C1329" s="31"/>
      <c r="D1329" s="31"/>
      <c r="E1329" s="30"/>
      <c r="R1329" s="46"/>
      <c r="S1329" s="46"/>
      <c r="T1329" s="46"/>
    </row>
    <row r="1330" spans="3:20" s="33" customFormat="1">
      <c r="C1330" s="31"/>
      <c r="D1330" s="31"/>
      <c r="E1330" s="30"/>
      <c r="R1330" s="46"/>
      <c r="S1330" s="46"/>
      <c r="T1330" s="46"/>
    </row>
    <row r="1331" spans="3:20" s="33" customFormat="1">
      <c r="C1331" s="31"/>
      <c r="D1331" s="31"/>
      <c r="E1331" s="30"/>
      <c r="R1331" s="46"/>
      <c r="S1331" s="46"/>
      <c r="T1331" s="46"/>
    </row>
    <row r="1332" spans="3:20" s="33" customFormat="1">
      <c r="C1332" s="31"/>
      <c r="D1332" s="31"/>
      <c r="E1332" s="30"/>
      <c r="R1332" s="46"/>
      <c r="S1332" s="46"/>
      <c r="T1332" s="46"/>
    </row>
    <row r="1333" spans="3:20" s="33" customFormat="1">
      <c r="C1333" s="31"/>
      <c r="D1333" s="31"/>
      <c r="E1333" s="30"/>
      <c r="R1333" s="46"/>
      <c r="S1333" s="46"/>
      <c r="T1333" s="46"/>
    </row>
    <row r="1334" spans="3:20" s="33" customFormat="1">
      <c r="C1334" s="31"/>
      <c r="D1334" s="31"/>
      <c r="E1334" s="30"/>
      <c r="R1334" s="46"/>
      <c r="S1334" s="46"/>
      <c r="T1334" s="46"/>
    </row>
    <row r="1335" spans="3:20" s="33" customFormat="1">
      <c r="C1335" s="31"/>
      <c r="D1335" s="31"/>
      <c r="E1335" s="30"/>
      <c r="R1335" s="46"/>
      <c r="S1335" s="46"/>
      <c r="T1335" s="46"/>
    </row>
    <row r="1336" spans="3:20" s="33" customFormat="1">
      <c r="C1336" s="31"/>
      <c r="D1336" s="31"/>
      <c r="E1336" s="30"/>
      <c r="R1336" s="46"/>
      <c r="S1336" s="46"/>
      <c r="T1336" s="46"/>
    </row>
    <row r="1337" spans="3:20" s="33" customFormat="1">
      <c r="C1337" s="31"/>
      <c r="D1337" s="31"/>
      <c r="E1337" s="30"/>
      <c r="R1337" s="46"/>
      <c r="S1337" s="46"/>
      <c r="T1337" s="46"/>
    </row>
    <row r="1338" spans="3:20" s="33" customFormat="1">
      <c r="C1338" s="31"/>
      <c r="D1338" s="31"/>
      <c r="E1338" s="30"/>
      <c r="R1338" s="46"/>
      <c r="S1338" s="46"/>
      <c r="T1338" s="46"/>
    </row>
    <row r="1339" spans="3:20" s="33" customFormat="1">
      <c r="C1339" s="31"/>
      <c r="D1339" s="31"/>
      <c r="E1339" s="30"/>
      <c r="R1339" s="46"/>
      <c r="S1339" s="46"/>
      <c r="T1339" s="46"/>
    </row>
    <row r="1340" spans="3:20" s="33" customFormat="1">
      <c r="C1340" s="31"/>
      <c r="D1340" s="31"/>
      <c r="E1340" s="30"/>
      <c r="R1340" s="46"/>
      <c r="S1340" s="46"/>
      <c r="T1340" s="46"/>
    </row>
    <row r="1341" spans="3:20" s="33" customFormat="1">
      <c r="C1341" s="31"/>
      <c r="D1341" s="31"/>
      <c r="E1341" s="30"/>
      <c r="R1341" s="46"/>
      <c r="S1341" s="46"/>
      <c r="T1341" s="46"/>
    </row>
    <row r="1342" spans="3:20" s="33" customFormat="1">
      <c r="C1342" s="31"/>
      <c r="D1342" s="31"/>
      <c r="E1342" s="30"/>
      <c r="R1342" s="46"/>
      <c r="S1342" s="46"/>
      <c r="T1342" s="46"/>
    </row>
    <row r="1343" spans="3:20" s="33" customFormat="1">
      <c r="C1343" s="31"/>
      <c r="D1343" s="31"/>
      <c r="E1343" s="30"/>
      <c r="R1343" s="46"/>
      <c r="S1343" s="46"/>
      <c r="T1343" s="46"/>
    </row>
    <row r="1344" spans="3:20" s="33" customFormat="1">
      <c r="C1344" s="31"/>
      <c r="D1344" s="31"/>
      <c r="E1344" s="30"/>
      <c r="R1344" s="46"/>
      <c r="S1344" s="46"/>
      <c r="T1344" s="46"/>
    </row>
    <row r="1345" spans="3:20" s="33" customFormat="1">
      <c r="C1345" s="31"/>
      <c r="D1345" s="31"/>
      <c r="E1345" s="30"/>
      <c r="R1345" s="46"/>
      <c r="S1345" s="46"/>
      <c r="T1345" s="46"/>
    </row>
    <row r="1346" spans="3:20" s="33" customFormat="1">
      <c r="C1346" s="31"/>
      <c r="D1346" s="31"/>
      <c r="E1346" s="30"/>
      <c r="R1346" s="46"/>
      <c r="S1346" s="46"/>
      <c r="T1346" s="46"/>
    </row>
    <row r="1347" spans="3:20" s="33" customFormat="1">
      <c r="C1347" s="31"/>
      <c r="D1347" s="31"/>
      <c r="E1347" s="30"/>
      <c r="R1347" s="46"/>
      <c r="S1347" s="46"/>
      <c r="T1347" s="46"/>
    </row>
    <row r="1348" spans="3:20" s="33" customFormat="1">
      <c r="C1348" s="31"/>
      <c r="D1348" s="31"/>
      <c r="E1348" s="30"/>
      <c r="R1348" s="46"/>
      <c r="S1348" s="46"/>
      <c r="T1348" s="46"/>
    </row>
    <row r="1349" spans="3:20" s="33" customFormat="1">
      <c r="C1349" s="31"/>
      <c r="D1349" s="31"/>
      <c r="E1349" s="30"/>
      <c r="R1349" s="46"/>
      <c r="S1349" s="46"/>
      <c r="T1349" s="46"/>
    </row>
    <row r="1350" spans="3:20" s="33" customFormat="1">
      <c r="C1350" s="31"/>
      <c r="D1350" s="31"/>
      <c r="E1350" s="30"/>
      <c r="R1350" s="46"/>
      <c r="S1350" s="46"/>
      <c r="T1350" s="46"/>
    </row>
    <row r="1351" spans="3:20" s="33" customFormat="1">
      <c r="C1351" s="31"/>
      <c r="D1351" s="31"/>
      <c r="E1351" s="30"/>
      <c r="R1351" s="46"/>
      <c r="S1351" s="46"/>
      <c r="T1351" s="46"/>
    </row>
    <row r="1352" spans="3:20" s="33" customFormat="1">
      <c r="C1352" s="31"/>
      <c r="D1352" s="31"/>
      <c r="E1352" s="30"/>
      <c r="R1352" s="46"/>
      <c r="S1352" s="46"/>
      <c r="T1352" s="46"/>
    </row>
    <row r="1353" spans="3:20" s="33" customFormat="1">
      <c r="C1353" s="31"/>
      <c r="D1353" s="31"/>
      <c r="E1353" s="30"/>
      <c r="R1353" s="46"/>
      <c r="S1353" s="46"/>
      <c r="T1353" s="46"/>
    </row>
    <row r="1354" spans="3:20" s="33" customFormat="1">
      <c r="C1354" s="31"/>
      <c r="D1354" s="31"/>
      <c r="E1354" s="30"/>
      <c r="R1354" s="46"/>
      <c r="S1354" s="46"/>
      <c r="T1354" s="46"/>
    </row>
    <row r="1355" spans="3:20" s="33" customFormat="1">
      <c r="C1355" s="31"/>
      <c r="D1355" s="31"/>
      <c r="E1355" s="30"/>
      <c r="R1355" s="46"/>
      <c r="S1355" s="46"/>
      <c r="T1355" s="46"/>
    </row>
    <row r="1356" spans="3:20" s="33" customFormat="1">
      <c r="C1356" s="31"/>
      <c r="D1356" s="31"/>
      <c r="E1356" s="30"/>
      <c r="R1356" s="46"/>
      <c r="S1356" s="46"/>
      <c r="T1356" s="46"/>
    </row>
    <row r="1357" spans="3:20" s="33" customFormat="1">
      <c r="C1357" s="31"/>
      <c r="D1357" s="31"/>
      <c r="E1357" s="30"/>
      <c r="R1357" s="46"/>
      <c r="S1357" s="46"/>
      <c r="T1357" s="46"/>
    </row>
    <row r="1358" spans="3:20" s="33" customFormat="1">
      <c r="C1358" s="31"/>
      <c r="D1358" s="31"/>
      <c r="E1358" s="30"/>
      <c r="R1358" s="46"/>
      <c r="S1358" s="46"/>
      <c r="T1358" s="46"/>
    </row>
    <row r="1359" spans="3:20" s="33" customFormat="1">
      <c r="C1359" s="31"/>
      <c r="D1359" s="31"/>
      <c r="E1359" s="30"/>
      <c r="R1359" s="46"/>
      <c r="S1359" s="46"/>
      <c r="T1359" s="46"/>
    </row>
    <row r="1360" spans="3:20" s="33" customFormat="1">
      <c r="C1360" s="31"/>
      <c r="D1360" s="31"/>
      <c r="E1360" s="30"/>
      <c r="R1360" s="46"/>
      <c r="S1360" s="46"/>
      <c r="T1360" s="46"/>
    </row>
    <row r="1361" spans="3:20" s="33" customFormat="1">
      <c r="C1361" s="31"/>
      <c r="D1361" s="31"/>
      <c r="E1361" s="30"/>
      <c r="R1361" s="46"/>
      <c r="S1361" s="46"/>
      <c r="T1361" s="46"/>
    </row>
    <row r="1362" spans="3:20" s="33" customFormat="1">
      <c r="C1362" s="31"/>
      <c r="D1362" s="31"/>
      <c r="E1362" s="30"/>
      <c r="R1362" s="46"/>
      <c r="S1362" s="46"/>
      <c r="T1362" s="46"/>
    </row>
    <row r="1363" spans="3:20" s="33" customFormat="1">
      <c r="C1363" s="31"/>
      <c r="D1363" s="31"/>
      <c r="E1363" s="30"/>
      <c r="R1363" s="46"/>
      <c r="S1363" s="46"/>
      <c r="T1363" s="46"/>
    </row>
    <row r="1364" spans="3:20" s="33" customFormat="1">
      <c r="C1364" s="31"/>
      <c r="D1364" s="31"/>
      <c r="E1364" s="30"/>
      <c r="R1364" s="46"/>
      <c r="S1364" s="46"/>
      <c r="T1364" s="46"/>
    </row>
    <row r="1365" spans="3:20" s="33" customFormat="1">
      <c r="C1365" s="31"/>
      <c r="D1365" s="31"/>
      <c r="E1365" s="30"/>
      <c r="R1365" s="46"/>
      <c r="S1365" s="46"/>
      <c r="T1365" s="46"/>
    </row>
    <row r="1366" spans="3:20" s="33" customFormat="1">
      <c r="C1366" s="31"/>
      <c r="D1366" s="31"/>
      <c r="E1366" s="30"/>
      <c r="R1366" s="46"/>
      <c r="S1366" s="46"/>
      <c r="T1366" s="46"/>
    </row>
    <row r="1367" spans="3:20" s="33" customFormat="1">
      <c r="C1367" s="31"/>
      <c r="D1367" s="31"/>
      <c r="E1367" s="30"/>
      <c r="R1367" s="46"/>
      <c r="S1367" s="46"/>
      <c r="T1367" s="46"/>
    </row>
    <row r="1368" spans="3:20" s="33" customFormat="1">
      <c r="C1368" s="31"/>
      <c r="D1368" s="31"/>
      <c r="E1368" s="30"/>
      <c r="R1368" s="46"/>
      <c r="S1368" s="46"/>
      <c r="T1368" s="46"/>
    </row>
    <row r="1369" spans="3:20" s="33" customFormat="1">
      <c r="C1369" s="31"/>
      <c r="D1369" s="31"/>
      <c r="E1369" s="30"/>
      <c r="R1369" s="46"/>
      <c r="S1369" s="46"/>
      <c r="T1369" s="46"/>
    </row>
    <row r="1370" spans="3:20" s="33" customFormat="1">
      <c r="C1370" s="31"/>
      <c r="D1370" s="31"/>
      <c r="E1370" s="30"/>
      <c r="R1370" s="46"/>
      <c r="S1370" s="46"/>
      <c r="T1370" s="46"/>
    </row>
    <row r="1371" spans="3:20" s="33" customFormat="1">
      <c r="C1371" s="31"/>
      <c r="D1371" s="31"/>
      <c r="E1371" s="30"/>
      <c r="R1371" s="46"/>
      <c r="S1371" s="46"/>
      <c r="T1371" s="46"/>
    </row>
    <row r="1372" spans="3:20" s="33" customFormat="1">
      <c r="C1372" s="31"/>
      <c r="D1372" s="31"/>
      <c r="E1372" s="30"/>
      <c r="R1372" s="46"/>
      <c r="S1372" s="46"/>
      <c r="T1372" s="46"/>
    </row>
    <row r="1373" spans="3:20" s="33" customFormat="1">
      <c r="C1373" s="31"/>
      <c r="D1373" s="31"/>
      <c r="E1373" s="30"/>
      <c r="R1373" s="46"/>
      <c r="S1373" s="46"/>
      <c r="T1373" s="46"/>
    </row>
    <row r="1374" spans="3:20" s="33" customFormat="1">
      <c r="C1374" s="31"/>
      <c r="D1374" s="31"/>
      <c r="E1374" s="30"/>
      <c r="R1374" s="46"/>
      <c r="S1374" s="46"/>
      <c r="T1374" s="46"/>
    </row>
    <row r="1375" spans="3:20" s="33" customFormat="1">
      <c r="C1375" s="31"/>
      <c r="D1375" s="31"/>
      <c r="E1375" s="30"/>
      <c r="R1375" s="46"/>
      <c r="S1375" s="46"/>
      <c r="T1375" s="46"/>
    </row>
    <row r="1376" spans="3:20" s="33" customFormat="1">
      <c r="C1376" s="31"/>
      <c r="D1376" s="31"/>
      <c r="E1376" s="30"/>
      <c r="R1376" s="46"/>
      <c r="S1376" s="46"/>
      <c r="T1376" s="46"/>
    </row>
    <row r="1377" spans="3:20" s="33" customFormat="1">
      <c r="C1377" s="31"/>
      <c r="D1377" s="31"/>
      <c r="E1377" s="30"/>
      <c r="R1377" s="46"/>
      <c r="S1377" s="46"/>
      <c r="T1377" s="46"/>
    </row>
    <row r="1378" spans="3:20" s="33" customFormat="1">
      <c r="C1378" s="31"/>
      <c r="D1378" s="31"/>
      <c r="E1378" s="30"/>
      <c r="R1378" s="46"/>
      <c r="S1378" s="46"/>
      <c r="T1378" s="46"/>
    </row>
    <row r="1379" spans="3:20" s="33" customFormat="1">
      <c r="C1379" s="31"/>
      <c r="D1379" s="31"/>
      <c r="E1379" s="30"/>
      <c r="R1379" s="46"/>
      <c r="S1379" s="46"/>
      <c r="T1379" s="46"/>
    </row>
    <row r="1380" spans="3:20" s="33" customFormat="1">
      <c r="C1380" s="31"/>
      <c r="D1380" s="31"/>
      <c r="E1380" s="30"/>
      <c r="R1380" s="46"/>
      <c r="S1380" s="46"/>
      <c r="T1380" s="46"/>
    </row>
    <row r="1381" spans="3:20" s="33" customFormat="1">
      <c r="C1381" s="31"/>
      <c r="D1381" s="31"/>
      <c r="E1381" s="30"/>
      <c r="R1381" s="46"/>
      <c r="S1381" s="46"/>
      <c r="T1381" s="46"/>
    </row>
    <row r="1382" spans="3:20" s="33" customFormat="1">
      <c r="C1382" s="31"/>
      <c r="D1382" s="31"/>
      <c r="E1382" s="30"/>
      <c r="R1382" s="46"/>
      <c r="S1382" s="46"/>
      <c r="T1382" s="46"/>
    </row>
    <row r="1383" spans="3:20" s="33" customFormat="1">
      <c r="C1383" s="31"/>
      <c r="D1383" s="31"/>
      <c r="E1383" s="30"/>
      <c r="R1383" s="46"/>
      <c r="S1383" s="46"/>
      <c r="T1383" s="46"/>
    </row>
    <row r="1384" spans="3:20" s="33" customFormat="1">
      <c r="C1384" s="31"/>
      <c r="D1384" s="31"/>
      <c r="E1384" s="30"/>
      <c r="R1384" s="46"/>
      <c r="S1384" s="46"/>
      <c r="T1384" s="46"/>
    </row>
    <row r="1385" spans="3:20" s="33" customFormat="1">
      <c r="C1385" s="31"/>
      <c r="D1385" s="31"/>
      <c r="E1385" s="30"/>
      <c r="R1385" s="46"/>
      <c r="S1385" s="46"/>
      <c r="T1385" s="46"/>
    </row>
    <row r="1386" spans="3:20" s="33" customFormat="1">
      <c r="C1386" s="31"/>
      <c r="D1386" s="31"/>
      <c r="E1386" s="30"/>
      <c r="R1386" s="46"/>
      <c r="S1386" s="46"/>
      <c r="T1386" s="46"/>
    </row>
    <row r="1387" spans="3:20" s="33" customFormat="1">
      <c r="C1387" s="31"/>
      <c r="D1387" s="31"/>
      <c r="E1387" s="30"/>
      <c r="R1387" s="46"/>
      <c r="S1387" s="46"/>
      <c r="T1387" s="46"/>
    </row>
    <row r="1388" spans="3:20" s="33" customFormat="1">
      <c r="C1388" s="31"/>
      <c r="D1388" s="31"/>
      <c r="E1388" s="30"/>
      <c r="R1388" s="46"/>
      <c r="S1388" s="46"/>
      <c r="T1388" s="46"/>
    </row>
    <row r="1389" spans="3:20" s="33" customFormat="1">
      <c r="C1389" s="31"/>
      <c r="D1389" s="31"/>
      <c r="E1389" s="30"/>
      <c r="R1389" s="46"/>
      <c r="S1389" s="46"/>
      <c r="T1389" s="46"/>
    </row>
    <row r="1390" spans="3:20" s="33" customFormat="1">
      <c r="C1390" s="31"/>
      <c r="D1390" s="31"/>
      <c r="E1390" s="30"/>
      <c r="R1390" s="46"/>
      <c r="S1390" s="46"/>
      <c r="T1390" s="46"/>
    </row>
    <row r="1391" spans="3:20" s="33" customFormat="1">
      <c r="C1391" s="31"/>
      <c r="D1391" s="31"/>
      <c r="E1391" s="30"/>
      <c r="R1391" s="46"/>
      <c r="S1391" s="46"/>
      <c r="T1391" s="46"/>
    </row>
    <row r="1392" spans="3:20" s="33" customFormat="1">
      <c r="C1392" s="31"/>
      <c r="D1392" s="31"/>
      <c r="E1392" s="30"/>
      <c r="R1392" s="46"/>
      <c r="S1392" s="46"/>
      <c r="T1392" s="46"/>
    </row>
    <row r="1393" spans="3:20" s="33" customFormat="1">
      <c r="C1393" s="31"/>
      <c r="D1393" s="31"/>
      <c r="E1393" s="30"/>
      <c r="R1393" s="46"/>
      <c r="S1393" s="46"/>
      <c r="T1393" s="46"/>
    </row>
    <row r="1394" spans="3:20" s="33" customFormat="1">
      <c r="C1394" s="31"/>
      <c r="D1394" s="31"/>
      <c r="E1394" s="30"/>
      <c r="R1394" s="46"/>
      <c r="S1394" s="46"/>
      <c r="T1394" s="46"/>
    </row>
    <row r="1395" spans="3:20" s="33" customFormat="1">
      <c r="C1395" s="31"/>
      <c r="D1395" s="31"/>
      <c r="E1395" s="30"/>
      <c r="R1395" s="46"/>
      <c r="S1395" s="46"/>
      <c r="T1395" s="46"/>
    </row>
    <row r="1396" spans="3:20" s="33" customFormat="1">
      <c r="C1396" s="31"/>
      <c r="D1396" s="31"/>
      <c r="E1396" s="30"/>
      <c r="R1396" s="46"/>
      <c r="S1396" s="46"/>
      <c r="T1396" s="46"/>
    </row>
    <row r="1397" spans="3:20" s="33" customFormat="1">
      <c r="C1397" s="31"/>
      <c r="D1397" s="31"/>
      <c r="E1397" s="30"/>
      <c r="R1397" s="46"/>
      <c r="S1397" s="46"/>
      <c r="T1397" s="46"/>
    </row>
    <row r="1398" spans="3:20" s="33" customFormat="1">
      <c r="C1398" s="31"/>
      <c r="D1398" s="31"/>
      <c r="E1398" s="30"/>
      <c r="R1398" s="46"/>
      <c r="S1398" s="46"/>
      <c r="T1398" s="46"/>
    </row>
    <row r="1399" spans="3:20" s="33" customFormat="1">
      <c r="C1399" s="31"/>
      <c r="D1399" s="31"/>
      <c r="E1399" s="30"/>
      <c r="R1399" s="46"/>
      <c r="S1399" s="46"/>
      <c r="T1399" s="46"/>
    </row>
    <row r="1400" spans="3:20" s="33" customFormat="1">
      <c r="C1400" s="31"/>
      <c r="D1400" s="31"/>
      <c r="E1400" s="30"/>
      <c r="R1400" s="46"/>
      <c r="S1400" s="46"/>
      <c r="T1400" s="46"/>
    </row>
    <row r="1401" spans="3:20" s="33" customFormat="1">
      <c r="C1401" s="31"/>
      <c r="D1401" s="31"/>
      <c r="E1401" s="30"/>
      <c r="R1401" s="46"/>
      <c r="S1401" s="46"/>
      <c r="T1401" s="46"/>
    </row>
    <row r="1402" spans="3:20" s="33" customFormat="1">
      <c r="C1402" s="31"/>
      <c r="D1402" s="31"/>
      <c r="E1402" s="30"/>
      <c r="R1402" s="46"/>
      <c r="S1402" s="46"/>
      <c r="T1402" s="46"/>
    </row>
    <row r="1403" spans="3:20" s="33" customFormat="1">
      <c r="C1403" s="31"/>
      <c r="D1403" s="31"/>
      <c r="E1403" s="30"/>
      <c r="R1403" s="46"/>
      <c r="S1403" s="46"/>
      <c r="T1403" s="46"/>
    </row>
    <row r="1404" spans="3:20" s="33" customFormat="1">
      <c r="C1404" s="31"/>
      <c r="D1404" s="31"/>
      <c r="E1404" s="30"/>
      <c r="R1404" s="46"/>
      <c r="S1404" s="46"/>
      <c r="T1404" s="46"/>
    </row>
    <row r="1405" spans="3:20" s="33" customFormat="1">
      <c r="C1405" s="31"/>
      <c r="D1405" s="31"/>
      <c r="E1405" s="30"/>
      <c r="R1405" s="46"/>
      <c r="S1405" s="46"/>
      <c r="T1405" s="46"/>
    </row>
    <row r="1406" spans="3:20" s="33" customFormat="1">
      <c r="C1406" s="31"/>
      <c r="D1406" s="31"/>
      <c r="E1406" s="30"/>
      <c r="R1406" s="46"/>
      <c r="S1406" s="46"/>
      <c r="T1406" s="46"/>
    </row>
    <row r="1407" spans="3:20" s="33" customFormat="1">
      <c r="C1407" s="31"/>
      <c r="D1407" s="31"/>
      <c r="E1407" s="30"/>
      <c r="R1407" s="46"/>
      <c r="S1407" s="46"/>
      <c r="T1407" s="46"/>
    </row>
    <row r="1408" spans="3:20" s="33" customFormat="1">
      <c r="C1408" s="31"/>
      <c r="D1408" s="31"/>
      <c r="E1408" s="30"/>
      <c r="R1408" s="46"/>
      <c r="S1408" s="46"/>
      <c r="T1408" s="46"/>
    </row>
    <row r="1409" spans="3:20" s="33" customFormat="1">
      <c r="C1409" s="31"/>
      <c r="D1409" s="31"/>
      <c r="E1409" s="30"/>
      <c r="R1409" s="46"/>
      <c r="S1409" s="46"/>
      <c r="T1409" s="46"/>
    </row>
    <row r="1410" spans="3:20" s="33" customFormat="1">
      <c r="C1410" s="31"/>
      <c r="D1410" s="31"/>
      <c r="E1410" s="30"/>
      <c r="R1410" s="46"/>
      <c r="S1410" s="46"/>
      <c r="T1410" s="46"/>
    </row>
    <row r="1411" spans="3:20" s="33" customFormat="1">
      <c r="C1411" s="31"/>
      <c r="D1411" s="31"/>
      <c r="E1411" s="30"/>
      <c r="R1411" s="46"/>
      <c r="S1411" s="46"/>
      <c r="T1411" s="46"/>
    </row>
    <row r="1412" spans="3:20" s="33" customFormat="1">
      <c r="C1412" s="31"/>
      <c r="D1412" s="31"/>
      <c r="E1412" s="30"/>
      <c r="R1412" s="46"/>
      <c r="S1412" s="46"/>
      <c r="T1412" s="46"/>
    </row>
    <row r="1413" spans="3:20" s="33" customFormat="1">
      <c r="C1413" s="31"/>
      <c r="D1413" s="31"/>
      <c r="E1413" s="30"/>
      <c r="R1413" s="46"/>
      <c r="S1413" s="46"/>
      <c r="T1413" s="46"/>
    </row>
    <row r="1414" spans="3:20" s="33" customFormat="1">
      <c r="C1414" s="31"/>
      <c r="D1414" s="31"/>
      <c r="E1414" s="30"/>
      <c r="R1414" s="46"/>
      <c r="S1414" s="46"/>
      <c r="T1414" s="46"/>
    </row>
    <row r="1415" spans="3:20" s="33" customFormat="1">
      <c r="C1415" s="31"/>
      <c r="D1415" s="31"/>
      <c r="E1415" s="30"/>
      <c r="R1415" s="46"/>
      <c r="S1415" s="46"/>
      <c r="T1415" s="46"/>
    </row>
    <row r="1416" spans="3:20" s="33" customFormat="1">
      <c r="C1416" s="31"/>
      <c r="D1416" s="31"/>
      <c r="E1416" s="30"/>
      <c r="R1416" s="46"/>
      <c r="S1416" s="46"/>
      <c r="T1416" s="46"/>
    </row>
    <row r="1417" spans="3:20" s="33" customFormat="1">
      <c r="C1417" s="31"/>
      <c r="D1417" s="31"/>
      <c r="E1417" s="30"/>
      <c r="R1417" s="46"/>
      <c r="S1417" s="46"/>
      <c r="T1417" s="46"/>
    </row>
    <row r="1418" spans="3:20" s="33" customFormat="1">
      <c r="C1418" s="31"/>
      <c r="D1418" s="31"/>
      <c r="E1418" s="30"/>
      <c r="R1418" s="46"/>
      <c r="S1418" s="46"/>
      <c r="T1418" s="46"/>
    </row>
    <row r="1419" spans="3:20" s="33" customFormat="1">
      <c r="C1419" s="31"/>
      <c r="D1419" s="31"/>
      <c r="E1419" s="30"/>
      <c r="R1419" s="46"/>
      <c r="S1419" s="46"/>
      <c r="T1419" s="46"/>
    </row>
    <row r="1420" spans="3:20" s="33" customFormat="1">
      <c r="C1420" s="31"/>
      <c r="D1420" s="31"/>
      <c r="E1420" s="30"/>
      <c r="R1420" s="46"/>
      <c r="S1420" s="46"/>
      <c r="T1420" s="46"/>
    </row>
    <row r="1421" spans="3:20" s="33" customFormat="1">
      <c r="C1421" s="31"/>
      <c r="D1421" s="31"/>
      <c r="E1421" s="30"/>
      <c r="R1421" s="46"/>
      <c r="S1421" s="46"/>
      <c r="T1421" s="46"/>
    </row>
    <row r="1422" spans="3:20" s="33" customFormat="1">
      <c r="C1422" s="31"/>
      <c r="D1422" s="31"/>
      <c r="E1422" s="30"/>
      <c r="R1422" s="46"/>
      <c r="S1422" s="46"/>
      <c r="T1422" s="46"/>
    </row>
    <row r="1423" spans="3:20" s="33" customFormat="1">
      <c r="C1423" s="31"/>
      <c r="D1423" s="31"/>
      <c r="E1423" s="30"/>
      <c r="R1423" s="46"/>
      <c r="S1423" s="46"/>
      <c r="T1423" s="46"/>
    </row>
    <row r="1424" spans="3:20" s="33" customFormat="1">
      <c r="C1424" s="31"/>
      <c r="D1424" s="31"/>
      <c r="E1424" s="30"/>
      <c r="R1424" s="46"/>
      <c r="S1424" s="46"/>
      <c r="T1424" s="46"/>
    </row>
    <row r="1425" spans="3:20" s="33" customFormat="1">
      <c r="C1425" s="31"/>
      <c r="D1425" s="31"/>
      <c r="E1425" s="30"/>
      <c r="R1425" s="46"/>
      <c r="S1425" s="46"/>
      <c r="T1425" s="46"/>
    </row>
    <row r="1426" spans="3:20" s="33" customFormat="1">
      <c r="C1426" s="31"/>
      <c r="D1426" s="31"/>
      <c r="E1426" s="30"/>
      <c r="R1426" s="46"/>
      <c r="S1426" s="46"/>
      <c r="T1426" s="46"/>
    </row>
    <row r="1427" spans="3:20" s="33" customFormat="1">
      <c r="C1427" s="31"/>
      <c r="D1427" s="31"/>
      <c r="E1427" s="30"/>
      <c r="R1427" s="46"/>
      <c r="S1427" s="46"/>
      <c r="T1427" s="46"/>
    </row>
    <row r="1428" spans="3:20" s="33" customFormat="1">
      <c r="C1428" s="31"/>
      <c r="D1428" s="31"/>
      <c r="E1428" s="30"/>
      <c r="R1428" s="46"/>
      <c r="S1428" s="46"/>
      <c r="T1428" s="46"/>
    </row>
    <row r="1429" spans="3:20" s="33" customFormat="1">
      <c r="C1429" s="31"/>
      <c r="D1429" s="31"/>
      <c r="E1429" s="30"/>
      <c r="R1429" s="46"/>
      <c r="S1429" s="46"/>
      <c r="T1429" s="46"/>
    </row>
    <row r="1430" spans="3:20" s="33" customFormat="1">
      <c r="C1430" s="31"/>
      <c r="D1430" s="31"/>
      <c r="E1430" s="30"/>
      <c r="R1430" s="46"/>
      <c r="S1430" s="46"/>
      <c r="T1430" s="46"/>
    </row>
    <row r="1431" spans="3:20" s="33" customFormat="1">
      <c r="C1431" s="31"/>
      <c r="D1431" s="31"/>
      <c r="E1431" s="30"/>
      <c r="R1431" s="46"/>
      <c r="S1431" s="46"/>
      <c r="T1431" s="46"/>
    </row>
    <row r="1432" spans="3:20" s="33" customFormat="1">
      <c r="C1432" s="31"/>
      <c r="D1432" s="31"/>
      <c r="E1432" s="30"/>
      <c r="R1432" s="46"/>
      <c r="S1432" s="46"/>
      <c r="T1432" s="46"/>
    </row>
    <row r="1433" spans="3:20" s="33" customFormat="1">
      <c r="C1433" s="31"/>
      <c r="D1433" s="31"/>
      <c r="E1433" s="30"/>
      <c r="R1433" s="46"/>
      <c r="S1433" s="46"/>
      <c r="T1433" s="46"/>
    </row>
    <row r="1434" spans="3:20" s="33" customFormat="1">
      <c r="C1434" s="31"/>
      <c r="D1434" s="31"/>
      <c r="E1434" s="30"/>
      <c r="R1434" s="46"/>
      <c r="S1434" s="46"/>
      <c r="T1434" s="46"/>
    </row>
    <row r="1435" spans="3:20" s="33" customFormat="1">
      <c r="C1435" s="31"/>
      <c r="D1435" s="31"/>
      <c r="E1435" s="30"/>
      <c r="R1435" s="46"/>
      <c r="S1435" s="46"/>
      <c r="T1435" s="46"/>
    </row>
    <row r="1436" spans="3:20" s="33" customFormat="1">
      <c r="C1436" s="31"/>
      <c r="D1436" s="31"/>
      <c r="E1436" s="30"/>
      <c r="R1436" s="46"/>
      <c r="S1436" s="46"/>
      <c r="T1436" s="46"/>
    </row>
    <row r="1437" spans="3:20" s="33" customFormat="1">
      <c r="C1437" s="31"/>
      <c r="D1437" s="31"/>
      <c r="E1437" s="30"/>
      <c r="R1437" s="46"/>
      <c r="S1437" s="46"/>
      <c r="T1437" s="46"/>
    </row>
    <row r="1438" spans="3:20" s="33" customFormat="1">
      <c r="C1438" s="31"/>
      <c r="D1438" s="31"/>
      <c r="E1438" s="30"/>
      <c r="R1438" s="46"/>
      <c r="S1438" s="46"/>
      <c r="T1438" s="46"/>
    </row>
    <row r="1439" spans="3:20" s="33" customFormat="1">
      <c r="C1439" s="31"/>
      <c r="D1439" s="31"/>
      <c r="E1439" s="30"/>
      <c r="R1439" s="46"/>
      <c r="S1439" s="46"/>
      <c r="T1439" s="46"/>
    </row>
    <row r="1440" spans="3:20" s="33" customFormat="1">
      <c r="C1440" s="31"/>
      <c r="D1440" s="31"/>
      <c r="E1440" s="30"/>
      <c r="R1440" s="46"/>
      <c r="S1440" s="46"/>
      <c r="T1440" s="46"/>
    </row>
    <row r="1441" spans="3:20" s="33" customFormat="1">
      <c r="C1441" s="31"/>
      <c r="D1441" s="31"/>
      <c r="E1441" s="30"/>
      <c r="R1441" s="46"/>
      <c r="S1441" s="46"/>
      <c r="T1441" s="46"/>
    </row>
    <row r="1442" spans="3:20" s="33" customFormat="1">
      <c r="C1442" s="31"/>
      <c r="D1442" s="31"/>
      <c r="E1442" s="30"/>
      <c r="R1442" s="46"/>
      <c r="S1442" s="46"/>
      <c r="T1442" s="46"/>
    </row>
    <row r="1443" spans="3:20" s="33" customFormat="1">
      <c r="C1443" s="31"/>
      <c r="D1443" s="31"/>
      <c r="E1443" s="30"/>
      <c r="R1443" s="46"/>
      <c r="S1443" s="46"/>
      <c r="T1443" s="46"/>
    </row>
    <row r="1444" spans="3:20" s="33" customFormat="1">
      <c r="C1444" s="31"/>
      <c r="D1444" s="31"/>
      <c r="E1444" s="30"/>
      <c r="R1444" s="46"/>
      <c r="S1444" s="46"/>
      <c r="T1444" s="46"/>
    </row>
    <row r="1445" spans="3:20" s="33" customFormat="1">
      <c r="C1445" s="31"/>
      <c r="D1445" s="31"/>
      <c r="E1445" s="30"/>
      <c r="R1445" s="46"/>
      <c r="S1445" s="46"/>
      <c r="T1445" s="46"/>
    </row>
    <row r="1446" spans="3:20" s="33" customFormat="1">
      <c r="C1446" s="31"/>
      <c r="D1446" s="31"/>
      <c r="E1446" s="30"/>
      <c r="R1446" s="46"/>
      <c r="S1446" s="46"/>
      <c r="T1446" s="46"/>
    </row>
    <row r="1447" spans="3:20" s="33" customFormat="1">
      <c r="C1447" s="31"/>
      <c r="D1447" s="31"/>
      <c r="E1447" s="30"/>
      <c r="R1447" s="46"/>
      <c r="S1447" s="46"/>
      <c r="T1447" s="46"/>
    </row>
    <row r="1448" spans="3:20" s="33" customFormat="1">
      <c r="C1448" s="31"/>
      <c r="D1448" s="31"/>
      <c r="E1448" s="30"/>
      <c r="R1448" s="46"/>
      <c r="S1448" s="46"/>
      <c r="T1448" s="46"/>
    </row>
    <row r="1449" spans="3:20" s="33" customFormat="1">
      <c r="C1449" s="31"/>
      <c r="D1449" s="31"/>
      <c r="E1449" s="30"/>
      <c r="R1449" s="46"/>
      <c r="S1449" s="46"/>
      <c r="T1449" s="46"/>
    </row>
    <row r="1450" spans="3:20" s="33" customFormat="1">
      <c r="C1450" s="31"/>
      <c r="D1450" s="31"/>
      <c r="E1450" s="30"/>
      <c r="R1450" s="46"/>
      <c r="S1450" s="46"/>
      <c r="T1450" s="46"/>
    </row>
    <row r="1451" spans="3:20" s="33" customFormat="1">
      <c r="C1451" s="31"/>
      <c r="D1451" s="31"/>
      <c r="E1451" s="30"/>
      <c r="R1451" s="46"/>
      <c r="S1451" s="46"/>
      <c r="T1451" s="46"/>
    </row>
    <row r="1452" spans="3:20" s="33" customFormat="1">
      <c r="C1452" s="31"/>
      <c r="D1452" s="31"/>
      <c r="E1452" s="30"/>
      <c r="R1452" s="46"/>
      <c r="S1452" s="46"/>
      <c r="T1452" s="46"/>
    </row>
    <row r="1453" spans="3:20" s="33" customFormat="1">
      <c r="C1453" s="31"/>
      <c r="D1453" s="31"/>
      <c r="E1453" s="30"/>
      <c r="R1453" s="46"/>
      <c r="S1453" s="46"/>
      <c r="T1453" s="46"/>
    </row>
    <row r="1454" spans="3:20" s="33" customFormat="1">
      <c r="C1454" s="31"/>
      <c r="D1454" s="31"/>
      <c r="E1454" s="30"/>
      <c r="R1454" s="46"/>
      <c r="S1454" s="46"/>
      <c r="T1454" s="46"/>
    </row>
    <row r="1455" spans="3:20" s="33" customFormat="1">
      <c r="C1455" s="31"/>
      <c r="D1455" s="31"/>
      <c r="E1455" s="30"/>
      <c r="R1455" s="46"/>
      <c r="S1455" s="46"/>
      <c r="T1455" s="46"/>
    </row>
    <row r="1456" spans="3:20" s="33" customFormat="1">
      <c r="C1456" s="31"/>
      <c r="D1456" s="31"/>
      <c r="E1456" s="30"/>
      <c r="R1456" s="46"/>
      <c r="S1456" s="46"/>
      <c r="T1456" s="46"/>
    </row>
    <row r="1457" spans="3:20" s="33" customFormat="1">
      <c r="C1457" s="31"/>
      <c r="D1457" s="31"/>
      <c r="E1457" s="30"/>
      <c r="R1457" s="46"/>
      <c r="S1457" s="46"/>
      <c r="T1457" s="46"/>
    </row>
    <row r="1458" spans="3:20" s="33" customFormat="1">
      <c r="C1458" s="31"/>
      <c r="D1458" s="31"/>
      <c r="E1458" s="30"/>
      <c r="R1458" s="46"/>
      <c r="S1458" s="46"/>
      <c r="T1458" s="46"/>
    </row>
    <row r="1459" spans="3:20" s="33" customFormat="1">
      <c r="C1459" s="31"/>
      <c r="D1459" s="31"/>
      <c r="E1459" s="30"/>
      <c r="R1459" s="46"/>
      <c r="S1459" s="46"/>
      <c r="T1459" s="46"/>
    </row>
    <row r="1460" spans="3:20" s="33" customFormat="1">
      <c r="C1460" s="31"/>
      <c r="D1460" s="31"/>
      <c r="E1460" s="30"/>
      <c r="R1460" s="46"/>
      <c r="S1460" s="46"/>
      <c r="T1460" s="46"/>
    </row>
    <row r="1461" spans="3:20" s="33" customFormat="1">
      <c r="C1461" s="31"/>
      <c r="D1461" s="31"/>
      <c r="E1461" s="30"/>
      <c r="R1461" s="46"/>
      <c r="S1461" s="46"/>
      <c r="T1461" s="46"/>
    </row>
    <row r="1462" spans="3:20" s="33" customFormat="1">
      <c r="C1462" s="31"/>
      <c r="D1462" s="31"/>
      <c r="E1462" s="30"/>
      <c r="R1462" s="46"/>
      <c r="S1462" s="46"/>
      <c r="T1462" s="46"/>
    </row>
    <row r="1463" spans="3:20" s="33" customFormat="1">
      <c r="C1463" s="31"/>
      <c r="D1463" s="31"/>
      <c r="E1463" s="30"/>
      <c r="R1463" s="46"/>
      <c r="S1463" s="46"/>
      <c r="T1463" s="46"/>
    </row>
    <row r="1464" spans="3:20" s="33" customFormat="1">
      <c r="C1464" s="31"/>
      <c r="D1464" s="31"/>
      <c r="E1464" s="30"/>
      <c r="R1464" s="46"/>
      <c r="S1464" s="46"/>
      <c r="T1464" s="46"/>
    </row>
    <row r="1465" spans="3:20" s="33" customFormat="1">
      <c r="C1465" s="31"/>
      <c r="D1465" s="31"/>
      <c r="E1465" s="30"/>
      <c r="R1465" s="46"/>
      <c r="S1465" s="46"/>
      <c r="T1465" s="46"/>
    </row>
    <row r="1466" spans="3:20" s="33" customFormat="1">
      <c r="C1466" s="31"/>
      <c r="D1466" s="31"/>
      <c r="E1466" s="30"/>
      <c r="R1466" s="46"/>
      <c r="S1466" s="46"/>
      <c r="T1466" s="46"/>
    </row>
    <row r="1467" spans="3:20" s="33" customFormat="1">
      <c r="C1467" s="31"/>
      <c r="D1467" s="31"/>
      <c r="E1467" s="30"/>
      <c r="R1467" s="46"/>
      <c r="S1467" s="46"/>
      <c r="T1467" s="46"/>
    </row>
    <row r="1468" spans="3:20" s="33" customFormat="1">
      <c r="C1468" s="31"/>
      <c r="D1468" s="31"/>
      <c r="E1468" s="30"/>
      <c r="R1468" s="46"/>
      <c r="S1468" s="46"/>
      <c r="T1468" s="46"/>
    </row>
    <row r="1469" spans="3:20" s="33" customFormat="1">
      <c r="C1469" s="31"/>
      <c r="D1469" s="31"/>
      <c r="E1469" s="30"/>
      <c r="R1469" s="46"/>
      <c r="S1469" s="46"/>
      <c r="T1469" s="46"/>
    </row>
    <row r="1470" spans="3:20" s="33" customFormat="1">
      <c r="C1470" s="31"/>
      <c r="D1470" s="31"/>
      <c r="E1470" s="30"/>
      <c r="R1470" s="46"/>
      <c r="S1470" s="46"/>
      <c r="T1470" s="46"/>
    </row>
    <row r="1471" spans="3:20" s="33" customFormat="1">
      <c r="C1471" s="31"/>
      <c r="D1471" s="31"/>
      <c r="E1471" s="30"/>
      <c r="R1471" s="46"/>
      <c r="S1471" s="46"/>
      <c r="T1471" s="46"/>
    </row>
    <row r="1472" spans="3:20" s="33" customFormat="1">
      <c r="C1472" s="31"/>
      <c r="D1472" s="31"/>
      <c r="E1472" s="30"/>
      <c r="R1472" s="46"/>
      <c r="S1472" s="46"/>
      <c r="T1472" s="46"/>
    </row>
    <row r="1473" spans="3:20" s="33" customFormat="1">
      <c r="C1473" s="31"/>
      <c r="D1473" s="31"/>
      <c r="E1473" s="30"/>
      <c r="R1473" s="46"/>
      <c r="S1473" s="46"/>
      <c r="T1473" s="46"/>
    </row>
    <row r="1474" spans="3:20" s="33" customFormat="1">
      <c r="C1474" s="31"/>
      <c r="D1474" s="31"/>
      <c r="E1474" s="30"/>
      <c r="R1474" s="46"/>
      <c r="S1474" s="46"/>
      <c r="T1474" s="46"/>
    </row>
    <row r="1475" spans="3:20" s="33" customFormat="1">
      <c r="C1475" s="31"/>
      <c r="D1475" s="31"/>
      <c r="E1475" s="30"/>
      <c r="R1475" s="46"/>
      <c r="S1475" s="46"/>
      <c r="T1475" s="46"/>
    </row>
    <row r="1476" spans="3:20" s="33" customFormat="1">
      <c r="C1476" s="31"/>
      <c r="D1476" s="31"/>
      <c r="E1476" s="30"/>
      <c r="R1476" s="46"/>
      <c r="S1476" s="46"/>
      <c r="T1476" s="46"/>
    </row>
    <row r="1477" spans="3:20" s="33" customFormat="1">
      <c r="C1477" s="31"/>
      <c r="D1477" s="31"/>
      <c r="E1477" s="30"/>
      <c r="R1477" s="46"/>
      <c r="S1477" s="46"/>
      <c r="T1477" s="46"/>
    </row>
    <row r="1478" spans="3:20" s="33" customFormat="1">
      <c r="C1478" s="31"/>
      <c r="D1478" s="31"/>
      <c r="E1478" s="30"/>
      <c r="R1478" s="46"/>
      <c r="S1478" s="46"/>
      <c r="T1478" s="46"/>
    </row>
    <row r="1479" spans="3:20" s="33" customFormat="1">
      <c r="C1479" s="31"/>
      <c r="D1479" s="31"/>
      <c r="E1479" s="30"/>
      <c r="R1479" s="46"/>
      <c r="S1479" s="46"/>
      <c r="T1479" s="46"/>
    </row>
    <row r="1480" spans="3:20" s="33" customFormat="1">
      <c r="C1480" s="31"/>
      <c r="D1480" s="31"/>
      <c r="E1480" s="30"/>
      <c r="R1480" s="46"/>
      <c r="S1480" s="46"/>
      <c r="T1480" s="46"/>
    </row>
    <row r="1481" spans="3:20" s="33" customFormat="1">
      <c r="C1481" s="31"/>
      <c r="D1481" s="31"/>
      <c r="E1481" s="30"/>
      <c r="R1481" s="46"/>
      <c r="S1481" s="46"/>
      <c r="T1481" s="46"/>
    </row>
    <row r="1482" spans="3:20" s="33" customFormat="1">
      <c r="C1482" s="31"/>
      <c r="D1482" s="31"/>
      <c r="E1482" s="30"/>
      <c r="R1482" s="46"/>
      <c r="S1482" s="46"/>
      <c r="T1482" s="46"/>
    </row>
    <row r="1483" spans="3:20" s="33" customFormat="1">
      <c r="C1483" s="31"/>
      <c r="D1483" s="31"/>
      <c r="E1483" s="30"/>
      <c r="R1483" s="46"/>
      <c r="S1483" s="46"/>
      <c r="T1483" s="46"/>
    </row>
    <row r="1484" spans="3:20" s="33" customFormat="1">
      <c r="C1484" s="31"/>
      <c r="D1484" s="31"/>
      <c r="E1484" s="30"/>
      <c r="R1484" s="46"/>
      <c r="S1484" s="46"/>
      <c r="T1484" s="46"/>
    </row>
    <row r="1485" spans="3:20" s="33" customFormat="1">
      <c r="C1485" s="31"/>
      <c r="D1485" s="31"/>
      <c r="E1485" s="30"/>
      <c r="R1485" s="46"/>
      <c r="S1485" s="46"/>
      <c r="T1485" s="46"/>
    </row>
    <row r="1486" spans="3:20" s="33" customFormat="1">
      <c r="C1486" s="31"/>
      <c r="D1486" s="31"/>
      <c r="E1486" s="30"/>
      <c r="R1486" s="46"/>
      <c r="S1486" s="46"/>
      <c r="T1486" s="46"/>
    </row>
    <row r="1487" spans="3:20" s="33" customFormat="1">
      <c r="C1487" s="31"/>
      <c r="D1487" s="31"/>
      <c r="E1487" s="30"/>
      <c r="R1487" s="46"/>
      <c r="S1487" s="46"/>
      <c r="T1487" s="46"/>
    </row>
    <row r="1488" spans="3:20" s="33" customFormat="1">
      <c r="C1488" s="31"/>
      <c r="D1488" s="31"/>
      <c r="E1488" s="30"/>
      <c r="R1488" s="46"/>
      <c r="S1488" s="46"/>
      <c r="T1488" s="46"/>
    </row>
    <row r="1489" spans="3:20" s="33" customFormat="1">
      <c r="C1489" s="31"/>
      <c r="D1489" s="31"/>
      <c r="E1489" s="30"/>
      <c r="R1489" s="46"/>
      <c r="S1489" s="46"/>
      <c r="T1489" s="46"/>
    </row>
    <row r="1490" spans="3:20" s="33" customFormat="1">
      <c r="C1490" s="31"/>
      <c r="D1490" s="31"/>
      <c r="E1490" s="30"/>
      <c r="R1490" s="46"/>
      <c r="S1490" s="46"/>
      <c r="T1490" s="46"/>
    </row>
    <row r="1491" spans="3:20" s="33" customFormat="1">
      <c r="C1491" s="31"/>
      <c r="D1491" s="31"/>
      <c r="E1491" s="30"/>
      <c r="R1491" s="46"/>
      <c r="S1491" s="46"/>
      <c r="T1491" s="46"/>
    </row>
    <row r="1492" spans="3:20" s="33" customFormat="1">
      <c r="C1492" s="31"/>
      <c r="D1492" s="31"/>
      <c r="E1492" s="30"/>
      <c r="R1492" s="46"/>
      <c r="S1492" s="46"/>
      <c r="T1492" s="46"/>
    </row>
    <row r="1493" spans="3:20" s="33" customFormat="1">
      <c r="C1493" s="31"/>
      <c r="D1493" s="31"/>
      <c r="E1493" s="30"/>
      <c r="R1493" s="46"/>
      <c r="S1493" s="46"/>
      <c r="T1493" s="46"/>
    </row>
    <row r="1494" spans="3:20" s="33" customFormat="1">
      <c r="C1494" s="31"/>
      <c r="D1494" s="31"/>
      <c r="E1494" s="30"/>
      <c r="R1494" s="46"/>
      <c r="S1494" s="46"/>
      <c r="T1494" s="46"/>
    </row>
    <row r="1495" spans="3:20" s="33" customFormat="1">
      <c r="C1495" s="31"/>
      <c r="D1495" s="31"/>
      <c r="E1495" s="30"/>
      <c r="R1495" s="46"/>
      <c r="S1495" s="46"/>
      <c r="T1495" s="46"/>
    </row>
    <row r="1496" spans="3:20" s="33" customFormat="1">
      <c r="C1496" s="31"/>
      <c r="D1496" s="31"/>
      <c r="E1496" s="30"/>
      <c r="R1496" s="46"/>
      <c r="S1496" s="46"/>
      <c r="T1496" s="46"/>
    </row>
    <row r="1497" spans="3:20" s="33" customFormat="1">
      <c r="C1497" s="31"/>
      <c r="D1497" s="31"/>
      <c r="E1497" s="30"/>
      <c r="R1497" s="46"/>
      <c r="S1497" s="46"/>
      <c r="T1497" s="46"/>
    </row>
    <row r="1498" spans="3:20" s="33" customFormat="1">
      <c r="C1498" s="31"/>
      <c r="D1498" s="31"/>
      <c r="E1498" s="30"/>
      <c r="R1498" s="46"/>
      <c r="S1498" s="46"/>
      <c r="T1498" s="46"/>
    </row>
    <row r="1499" spans="3:20" s="33" customFormat="1">
      <c r="C1499" s="31"/>
      <c r="D1499" s="31"/>
      <c r="E1499" s="30"/>
      <c r="R1499" s="46"/>
      <c r="S1499" s="46"/>
      <c r="T1499" s="46"/>
    </row>
    <row r="1500" spans="3:20" s="33" customFormat="1">
      <c r="C1500" s="31"/>
      <c r="D1500" s="31"/>
      <c r="E1500" s="30"/>
      <c r="R1500" s="46"/>
      <c r="S1500" s="46"/>
      <c r="T1500" s="46"/>
    </row>
    <row r="1501" spans="3:20" s="33" customFormat="1">
      <c r="C1501" s="31"/>
      <c r="D1501" s="31"/>
      <c r="E1501" s="30"/>
      <c r="R1501" s="46"/>
      <c r="S1501" s="46"/>
      <c r="T1501" s="46"/>
    </row>
    <row r="1502" spans="3:20" s="33" customFormat="1">
      <c r="C1502" s="31"/>
      <c r="D1502" s="31"/>
      <c r="E1502" s="30"/>
      <c r="R1502" s="46"/>
      <c r="S1502" s="46"/>
      <c r="T1502" s="46"/>
    </row>
    <row r="1503" spans="3:20" s="33" customFormat="1">
      <c r="C1503" s="31"/>
      <c r="D1503" s="31"/>
      <c r="E1503" s="30"/>
      <c r="R1503" s="46"/>
      <c r="S1503" s="46"/>
      <c r="T1503" s="46"/>
    </row>
    <row r="1504" spans="3:20" s="33" customFormat="1">
      <c r="C1504" s="31"/>
      <c r="D1504" s="31"/>
      <c r="E1504" s="30"/>
      <c r="R1504" s="46"/>
      <c r="S1504" s="46"/>
      <c r="T1504" s="46"/>
    </row>
    <row r="1505" spans="3:20" s="33" customFormat="1">
      <c r="C1505" s="31"/>
      <c r="D1505" s="31"/>
      <c r="E1505" s="30"/>
      <c r="R1505" s="46"/>
      <c r="S1505" s="46"/>
      <c r="T1505" s="46"/>
    </row>
    <row r="1506" spans="3:20" s="33" customFormat="1">
      <c r="C1506" s="31"/>
      <c r="D1506" s="31"/>
      <c r="E1506" s="30"/>
      <c r="R1506" s="46"/>
      <c r="S1506" s="46"/>
      <c r="T1506" s="46"/>
    </row>
    <row r="1507" spans="3:20" s="33" customFormat="1">
      <c r="C1507" s="31"/>
      <c r="D1507" s="31"/>
      <c r="E1507" s="30"/>
      <c r="R1507" s="46"/>
      <c r="S1507" s="46"/>
      <c r="T1507" s="46"/>
    </row>
    <row r="1508" spans="3:20" s="33" customFormat="1">
      <c r="C1508" s="31"/>
      <c r="D1508" s="31"/>
      <c r="E1508" s="30"/>
      <c r="R1508" s="46"/>
      <c r="S1508" s="46"/>
      <c r="T1508" s="46"/>
    </row>
    <row r="1509" spans="3:20" s="33" customFormat="1">
      <c r="C1509" s="31"/>
      <c r="D1509" s="31"/>
      <c r="E1509" s="30"/>
      <c r="R1509" s="46"/>
      <c r="S1509" s="46"/>
      <c r="T1509" s="46"/>
    </row>
    <row r="1510" spans="3:20" s="33" customFormat="1">
      <c r="C1510" s="31"/>
      <c r="D1510" s="31"/>
      <c r="E1510" s="30"/>
      <c r="R1510" s="46"/>
      <c r="S1510" s="46"/>
      <c r="T1510" s="46"/>
    </row>
    <row r="1511" spans="3:20" s="33" customFormat="1">
      <c r="C1511" s="31"/>
      <c r="D1511" s="31"/>
      <c r="E1511" s="30"/>
      <c r="R1511" s="46"/>
      <c r="S1511" s="46"/>
      <c r="T1511" s="46"/>
    </row>
    <row r="1512" spans="3:20" s="33" customFormat="1">
      <c r="C1512" s="31"/>
      <c r="D1512" s="31"/>
      <c r="E1512" s="30"/>
      <c r="R1512" s="46"/>
      <c r="S1512" s="46"/>
      <c r="T1512" s="46"/>
    </row>
    <row r="1513" spans="3:20" s="33" customFormat="1">
      <c r="C1513" s="31"/>
      <c r="D1513" s="31"/>
      <c r="E1513" s="30"/>
      <c r="R1513" s="46"/>
      <c r="S1513" s="46"/>
      <c r="T1513" s="46"/>
    </row>
    <row r="1514" spans="3:20" s="33" customFormat="1">
      <c r="C1514" s="31"/>
      <c r="D1514" s="31"/>
      <c r="E1514" s="30"/>
      <c r="R1514" s="46"/>
      <c r="S1514" s="46"/>
      <c r="T1514" s="46"/>
    </row>
    <row r="1515" spans="3:20" s="33" customFormat="1">
      <c r="C1515" s="31"/>
      <c r="D1515" s="31"/>
      <c r="E1515" s="30"/>
      <c r="R1515" s="46"/>
      <c r="S1515" s="46"/>
      <c r="T1515" s="46"/>
    </row>
    <row r="1516" spans="3:20" s="33" customFormat="1">
      <c r="C1516" s="31"/>
      <c r="D1516" s="31"/>
      <c r="E1516" s="30"/>
      <c r="R1516" s="46"/>
      <c r="S1516" s="46"/>
      <c r="T1516" s="46"/>
    </row>
    <row r="1517" spans="3:20" s="33" customFormat="1">
      <c r="C1517" s="31"/>
      <c r="D1517" s="31"/>
      <c r="E1517" s="30"/>
      <c r="R1517" s="46"/>
      <c r="S1517" s="46"/>
      <c r="T1517" s="46"/>
    </row>
    <row r="1518" spans="3:20" s="33" customFormat="1">
      <c r="C1518" s="31"/>
      <c r="D1518" s="31"/>
      <c r="E1518" s="30"/>
      <c r="R1518" s="46"/>
      <c r="S1518" s="46"/>
      <c r="T1518" s="46"/>
    </row>
    <row r="1519" spans="3:20" s="33" customFormat="1">
      <c r="C1519" s="31"/>
      <c r="D1519" s="31"/>
      <c r="E1519" s="30"/>
      <c r="R1519" s="46"/>
      <c r="S1519" s="46"/>
      <c r="T1519" s="46"/>
    </row>
    <row r="1520" spans="3:20" s="33" customFormat="1">
      <c r="C1520" s="31"/>
      <c r="D1520" s="31"/>
      <c r="E1520" s="30"/>
      <c r="R1520" s="46"/>
      <c r="S1520" s="46"/>
      <c r="T1520" s="46"/>
    </row>
    <row r="1521" spans="3:20" s="33" customFormat="1">
      <c r="C1521" s="31"/>
      <c r="D1521" s="31"/>
      <c r="E1521" s="30"/>
      <c r="R1521" s="46"/>
      <c r="S1521" s="46"/>
      <c r="T1521" s="46"/>
    </row>
    <row r="1522" spans="3:20" s="33" customFormat="1">
      <c r="C1522" s="31"/>
      <c r="D1522" s="31"/>
      <c r="E1522" s="30"/>
      <c r="R1522" s="46"/>
      <c r="S1522" s="46"/>
      <c r="T1522" s="46"/>
    </row>
    <row r="1523" spans="3:20" s="33" customFormat="1">
      <c r="C1523" s="31"/>
      <c r="D1523" s="31"/>
      <c r="E1523" s="30"/>
      <c r="R1523" s="46"/>
      <c r="S1523" s="46"/>
      <c r="T1523" s="46"/>
    </row>
    <row r="1524" spans="3:20" s="33" customFormat="1">
      <c r="C1524" s="31"/>
      <c r="D1524" s="31"/>
      <c r="E1524" s="30"/>
      <c r="R1524" s="46"/>
      <c r="S1524" s="46"/>
      <c r="T1524" s="46"/>
    </row>
    <row r="1525" spans="3:20" s="33" customFormat="1">
      <c r="C1525" s="31"/>
      <c r="D1525" s="31"/>
      <c r="E1525" s="30"/>
      <c r="R1525" s="46"/>
      <c r="S1525" s="46"/>
      <c r="T1525" s="46"/>
    </row>
    <row r="1526" spans="3:20" s="33" customFormat="1">
      <c r="C1526" s="31"/>
      <c r="D1526" s="31"/>
      <c r="E1526" s="30"/>
      <c r="R1526" s="46"/>
      <c r="S1526" s="46"/>
      <c r="T1526" s="46"/>
    </row>
    <row r="1527" spans="3:20" s="33" customFormat="1">
      <c r="C1527" s="31"/>
      <c r="D1527" s="31"/>
      <c r="E1527" s="30"/>
      <c r="R1527" s="46"/>
      <c r="S1527" s="46"/>
      <c r="T1527" s="46"/>
    </row>
    <row r="1528" spans="3:20" s="33" customFormat="1">
      <c r="C1528" s="31"/>
      <c r="D1528" s="31"/>
      <c r="E1528" s="30"/>
      <c r="R1528" s="46"/>
      <c r="S1528" s="46"/>
      <c r="T1528" s="46"/>
    </row>
    <row r="1529" spans="3:20" s="33" customFormat="1">
      <c r="C1529" s="31"/>
      <c r="D1529" s="31"/>
      <c r="E1529" s="30"/>
      <c r="R1529" s="46"/>
      <c r="S1529" s="46"/>
      <c r="T1529" s="46"/>
    </row>
    <row r="1530" spans="3:20" s="33" customFormat="1">
      <c r="C1530" s="31"/>
      <c r="D1530" s="31"/>
      <c r="E1530" s="30"/>
      <c r="R1530" s="46"/>
      <c r="S1530" s="46"/>
      <c r="T1530" s="46"/>
    </row>
    <row r="1531" spans="3:20" s="33" customFormat="1">
      <c r="C1531" s="31"/>
      <c r="D1531" s="31"/>
      <c r="E1531" s="30"/>
      <c r="R1531" s="46"/>
      <c r="S1531" s="46"/>
      <c r="T1531" s="46"/>
    </row>
    <row r="1532" spans="3:20" s="33" customFormat="1">
      <c r="C1532" s="31"/>
      <c r="D1532" s="31"/>
      <c r="E1532" s="30"/>
      <c r="R1532" s="46"/>
      <c r="S1532" s="46"/>
      <c r="T1532" s="46"/>
    </row>
    <row r="1533" spans="3:20" s="33" customFormat="1">
      <c r="C1533" s="31"/>
      <c r="D1533" s="31"/>
      <c r="E1533" s="30"/>
      <c r="R1533" s="46"/>
      <c r="S1533" s="46"/>
      <c r="T1533" s="46"/>
    </row>
    <row r="1534" spans="3:20" s="33" customFormat="1">
      <c r="C1534" s="31"/>
      <c r="D1534" s="31"/>
      <c r="E1534" s="30"/>
      <c r="R1534" s="46"/>
      <c r="S1534" s="46"/>
      <c r="T1534" s="46"/>
    </row>
    <row r="1535" spans="3:20" s="33" customFormat="1">
      <c r="C1535" s="31"/>
      <c r="D1535" s="31"/>
      <c r="E1535" s="30"/>
      <c r="R1535" s="46"/>
      <c r="S1535" s="46"/>
      <c r="T1535" s="46"/>
    </row>
    <row r="1536" spans="3:20" s="33" customFormat="1">
      <c r="C1536" s="31"/>
      <c r="D1536" s="31"/>
      <c r="E1536" s="30"/>
      <c r="R1536" s="46"/>
      <c r="S1536" s="46"/>
      <c r="T1536" s="46"/>
    </row>
    <row r="1537" spans="3:20" s="33" customFormat="1">
      <c r="C1537" s="31"/>
      <c r="D1537" s="31"/>
      <c r="E1537" s="30"/>
      <c r="R1537" s="46"/>
      <c r="S1537" s="46"/>
      <c r="T1537" s="46"/>
    </row>
    <row r="1538" spans="3:20" s="33" customFormat="1">
      <c r="C1538" s="31"/>
      <c r="D1538" s="31"/>
      <c r="E1538" s="30"/>
      <c r="R1538" s="46"/>
      <c r="S1538" s="46"/>
      <c r="T1538" s="46"/>
    </row>
    <row r="1539" spans="3:20" s="33" customFormat="1">
      <c r="C1539" s="31"/>
      <c r="D1539" s="31"/>
      <c r="E1539" s="30"/>
      <c r="R1539" s="46"/>
      <c r="S1539" s="46"/>
      <c r="T1539" s="46"/>
    </row>
    <row r="1540" spans="3:20" s="33" customFormat="1">
      <c r="C1540" s="31"/>
      <c r="D1540" s="31"/>
      <c r="E1540" s="30"/>
      <c r="R1540" s="46"/>
      <c r="S1540" s="46"/>
      <c r="T1540" s="46"/>
    </row>
    <row r="1541" spans="3:20" s="33" customFormat="1">
      <c r="C1541" s="31"/>
      <c r="D1541" s="31"/>
      <c r="E1541" s="30"/>
      <c r="R1541" s="46"/>
      <c r="S1541" s="46"/>
      <c r="T1541" s="46"/>
    </row>
    <row r="1542" spans="3:20" s="33" customFormat="1">
      <c r="C1542" s="31"/>
      <c r="D1542" s="31"/>
      <c r="E1542" s="30"/>
      <c r="R1542" s="46"/>
      <c r="S1542" s="46"/>
      <c r="T1542" s="46"/>
    </row>
    <row r="1543" spans="3:20" s="33" customFormat="1">
      <c r="C1543" s="31"/>
      <c r="D1543" s="31"/>
      <c r="E1543" s="30"/>
      <c r="R1543" s="46"/>
      <c r="S1543" s="46"/>
      <c r="T1543" s="46"/>
    </row>
    <row r="1544" spans="3:20" s="33" customFormat="1">
      <c r="C1544" s="31"/>
      <c r="D1544" s="31"/>
      <c r="E1544" s="30"/>
      <c r="R1544" s="46"/>
      <c r="S1544" s="46"/>
      <c r="T1544" s="46"/>
    </row>
    <row r="1545" spans="3:20" s="33" customFormat="1">
      <c r="C1545" s="31"/>
      <c r="D1545" s="31"/>
      <c r="E1545" s="30"/>
      <c r="R1545" s="46"/>
      <c r="S1545" s="46"/>
      <c r="T1545" s="46"/>
    </row>
    <row r="1546" spans="3:20" s="33" customFormat="1">
      <c r="C1546" s="31"/>
      <c r="D1546" s="31"/>
      <c r="E1546" s="30"/>
      <c r="R1546" s="46"/>
      <c r="S1546" s="46"/>
      <c r="T1546" s="46"/>
    </row>
    <row r="1547" spans="3:20" s="33" customFormat="1">
      <c r="C1547" s="31"/>
      <c r="D1547" s="31"/>
      <c r="E1547" s="30"/>
      <c r="R1547" s="46"/>
      <c r="S1547" s="46"/>
      <c r="T1547" s="46"/>
    </row>
    <row r="1548" spans="3:20" s="33" customFormat="1">
      <c r="C1548" s="31"/>
      <c r="D1548" s="31"/>
      <c r="E1548" s="30"/>
      <c r="R1548" s="46"/>
      <c r="S1548" s="46"/>
      <c r="T1548" s="46"/>
    </row>
    <row r="1549" spans="3:20" s="33" customFormat="1">
      <c r="C1549" s="31"/>
      <c r="D1549" s="31"/>
      <c r="E1549" s="30"/>
      <c r="R1549" s="46"/>
      <c r="S1549" s="46"/>
      <c r="T1549" s="46"/>
    </row>
    <row r="1550" spans="3:20" s="33" customFormat="1">
      <c r="C1550" s="31"/>
      <c r="D1550" s="31"/>
      <c r="E1550" s="30"/>
      <c r="R1550" s="46"/>
      <c r="S1550" s="46"/>
      <c r="T1550" s="46"/>
    </row>
    <row r="1551" spans="3:20" s="33" customFormat="1">
      <c r="C1551" s="31"/>
      <c r="D1551" s="31"/>
      <c r="E1551" s="30"/>
      <c r="R1551" s="46"/>
      <c r="S1551" s="46"/>
      <c r="T1551" s="46"/>
    </row>
    <row r="1552" spans="3:20" s="33" customFormat="1">
      <c r="C1552" s="31"/>
      <c r="D1552" s="31"/>
      <c r="E1552" s="30"/>
      <c r="R1552" s="46"/>
      <c r="S1552" s="46"/>
      <c r="T1552" s="46"/>
    </row>
    <row r="1553" spans="3:20" s="33" customFormat="1">
      <c r="C1553" s="31"/>
      <c r="D1553" s="31"/>
      <c r="E1553" s="30"/>
      <c r="R1553" s="46"/>
      <c r="S1553" s="46"/>
      <c r="T1553" s="46"/>
    </row>
    <row r="1554" spans="3:20" s="33" customFormat="1">
      <c r="C1554" s="31"/>
      <c r="D1554" s="31"/>
      <c r="E1554" s="30"/>
      <c r="R1554" s="46"/>
      <c r="S1554" s="46"/>
      <c r="T1554" s="46"/>
    </row>
    <row r="1555" spans="3:20" s="33" customFormat="1">
      <c r="C1555" s="31"/>
      <c r="D1555" s="31"/>
      <c r="E1555" s="30"/>
      <c r="R1555" s="46"/>
      <c r="S1555" s="46"/>
      <c r="T1555" s="46"/>
    </row>
    <row r="1556" spans="3:20" s="33" customFormat="1">
      <c r="C1556" s="31"/>
      <c r="D1556" s="31"/>
      <c r="E1556" s="30"/>
      <c r="R1556" s="46"/>
      <c r="S1556" s="46"/>
      <c r="T1556" s="46"/>
    </row>
    <row r="1557" spans="3:20" s="33" customFormat="1">
      <c r="C1557" s="31"/>
      <c r="D1557" s="31"/>
      <c r="E1557" s="30"/>
      <c r="R1557" s="46"/>
      <c r="S1557" s="46"/>
      <c r="T1557" s="46"/>
    </row>
    <row r="1558" spans="3:20" s="33" customFormat="1">
      <c r="C1558" s="31"/>
      <c r="D1558" s="31"/>
      <c r="E1558" s="30"/>
      <c r="R1558" s="46"/>
      <c r="S1558" s="46"/>
      <c r="T1558" s="46"/>
    </row>
    <row r="1559" spans="3:20" s="33" customFormat="1">
      <c r="C1559" s="31"/>
      <c r="D1559" s="31"/>
      <c r="E1559" s="30"/>
      <c r="R1559" s="46"/>
      <c r="S1559" s="46"/>
      <c r="T1559" s="46"/>
    </row>
    <row r="1560" spans="3:20" s="33" customFormat="1">
      <c r="C1560" s="31"/>
      <c r="D1560" s="31"/>
      <c r="E1560" s="30"/>
      <c r="R1560" s="46"/>
      <c r="S1560" s="46"/>
      <c r="T1560" s="46"/>
    </row>
    <row r="1561" spans="3:20" s="33" customFormat="1">
      <c r="C1561" s="31"/>
      <c r="D1561" s="31"/>
      <c r="E1561" s="30"/>
      <c r="R1561" s="46"/>
      <c r="S1561" s="46"/>
      <c r="T1561" s="46"/>
    </row>
    <row r="1562" spans="3:20" s="33" customFormat="1">
      <c r="C1562" s="31"/>
      <c r="D1562" s="31"/>
      <c r="E1562" s="30"/>
      <c r="R1562" s="46"/>
      <c r="S1562" s="46"/>
      <c r="T1562" s="46"/>
    </row>
    <row r="1563" spans="3:20" s="33" customFormat="1">
      <c r="C1563" s="31"/>
      <c r="D1563" s="31"/>
      <c r="E1563" s="30"/>
      <c r="R1563" s="46"/>
      <c r="S1563" s="46"/>
      <c r="T1563" s="46"/>
    </row>
    <row r="1564" spans="3:20" s="33" customFormat="1">
      <c r="C1564" s="31"/>
      <c r="D1564" s="31"/>
      <c r="E1564" s="30"/>
      <c r="R1564" s="46"/>
      <c r="S1564" s="46"/>
      <c r="T1564" s="46"/>
    </row>
    <row r="1565" spans="3:20" s="33" customFormat="1">
      <c r="C1565" s="31"/>
      <c r="D1565" s="31"/>
      <c r="E1565" s="30"/>
      <c r="R1565" s="46"/>
      <c r="S1565" s="46"/>
      <c r="T1565" s="46"/>
    </row>
    <row r="1566" spans="3:20" s="33" customFormat="1">
      <c r="C1566" s="31"/>
      <c r="D1566" s="31"/>
      <c r="E1566" s="30"/>
      <c r="R1566" s="46"/>
      <c r="S1566" s="46"/>
      <c r="T1566" s="46"/>
    </row>
    <row r="1567" spans="3:20" s="33" customFormat="1">
      <c r="C1567" s="31"/>
      <c r="D1567" s="31"/>
      <c r="E1567" s="30"/>
      <c r="R1567" s="46"/>
      <c r="S1567" s="46"/>
      <c r="T1567" s="46"/>
    </row>
    <row r="1568" spans="3:20" s="33" customFormat="1">
      <c r="C1568" s="31"/>
      <c r="D1568" s="31"/>
      <c r="E1568" s="30"/>
      <c r="R1568" s="46"/>
      <c r="S1568" s="46"/>
      <c r="T1568" s="46"/>
    </row>
    <row r="1569" spans="3:20" s="33" customFormat="1">
      <c r="C1569" s="31"/>
      <c r="D1569" s="31"/>
      <c r="E1569" s="30"/>
      <c r="R1569" s="46"/>
      <c r="S1569" s="46"/>
      <c r="T1569" s="46"/>
    </row>
    <row r="1570" spans="3:20" s="33" customFormat="1">
      <c r="C1570" s="31"/>
      <c r="D1570" s="31"/>
      <c r="E1570" s="30"/>
      <c r="R1570" s="46"/>
      <c r="S1570" s="46"/>
      <c r="T1570" s="46"/>
    </row>
    <row r="1571" spans="3:20" s="33" customFormat="1">
      <c r="C1571" s="31"/>
      <c r="D1571" s="31"/>
      <c r="E1571" s="30"/>
      <c r="R1571" s="46"/>
      <c r="S1571" s="46"/>
      <c r="T1571" s="46"/>
    </row>
    <row r="1572" spans="3:20" s="33" customFormat="1">
      <c r="C1572" s="31"/>
      <c r="D1572" s="31"/>
      <c r="E1572" s="30"/>
      <c r="R1572" s="46"/>
      <c r="S1572" s="46"/>
      <c r="T1572" s="46"/>
    </row>
    <row r="1573" spans="3:20" s="33" customFormat="1">
      <c r="C1573" s="31"/>
      <c r="D1573" s="31"/>
      <c r="E1573" s="30"/>
      <c r="R1573" s="46"/>
      <c r="S1573" s="46"/>
      <c r="T1573" s="46"/>
    </row>
    <row r="1574" spans="3:20" s="33" customFormat="1">
      <c r="C1574" s="31"/>
      <c r="D1574" s="31"/>
      <c r="E1574" s="30"/>
      <c r="R1574" s="46"/>
      <c r="S1574" s="46"/>
      <c r="T1574" s="46"/>
    </row>
    <row r="1575" spans="3:20" s="33" customFormat="1">
      <c r="C1575" s="31"/>
      <c r="D1575" s="31"/>
      <c r="E1575" s="30"/>
      <c r="R1575" s="46"/>
      <c r="S1575" s="46"/>
      <c r="T1575" s="46"/>
    </row>
    <row r="1576" spans="3:20" s="33" customFormat="1">
      <c r="C1576" s="31"/>
      <c r="D1576" s="31"/>
      <c r="E1576" s="30"/>
      <c r="R1576" s="46"/>
      <c r="S1576" s="46"/>
      <c r="T1576" s="46"/>
    </row>
    <row r="1577" spans="3:20" s="33" customFormat="1">
      <c r="C1577" s="31"/>
      <c r="D1577" s="31"/>
      <c r="E1577" s="30"/>
      <c r="R1577" s="46"/>
      <c r="S1577" s="46"/>
      <c r="T1577" s="46"/>
    </row>
    <row r="1578" spans="3:20" s="33" customFormat="1">
      <c r="C1578" s="31"/>
      <c r="D1578" s="31"/>
      <c r="E1578" s="30"/>
      <c r="R1578" s="46"/>
      <c r="S1578" s="46"/>
      <c r="T1578" s="46"/>
    </row>
    <row r="1579" spans="3:20" s="33" customFormat="1">
      <c r="C1579" s="31"/>
      <c r="D1579" s="31"/>
      <c r="E1579" s="30"/>
      <c r="R1579" s="46"/>
      <c r="S1579" s="46"/>
      <c r="T1579" s="46"/>
    </row>
    <row r="1580" spans="3:20" s="33" customFormat="1">
      <c r="C1580" s="31"/>
      <c r="D1580" s="31"/>
      <c r="E1580" s="30"/>
      <c r="R1580" s="46"/>
      <c r="S1580" s="46"/>
      <c r="T1580" s="46"/>
    </row>
    <row r="1581" spans="3:20" s="33" customFormat="1">
      <c r="C1581" s="31"/>
      <c r="D1581" s="31"/>
      <c r="E1581" s="30"/>
      <c r="R1581" s="46"/>
      <c r="S1581" s="46"/>
      <c r="T1581" s="46"/>
    </row>
    <row r="1582" spans="3:20" s="33" customFormat="1">
      <c r="C1582" s="31"/>
      <c r="D1582" s="31"/>
      <c r="E1582" s="30"/>
      <c r="R1582" s="46"/>
      <c r="S1582" s="46"/>
      <c r="T1582" s="46"/>
    </row>
    <row r="1583" spans="3:20" s="33" customFormat="1">
      <c r="C1583" s="31"/>
      <c r="D1583" s="31"/>
      <c r="E1583" s="30"/>
      <c r="R1583" s="46"/>
      <c r="S1583" s="46"/>
      <c r="T1583" s="46"/>
    </row>
    <row r="1584" spans="3:20" s="33" customFormat="1">
      <c r="C1584" s="31"/>
      <c r="D1584" s="31"/>
      <c r="E1584" s="30"/>
      <c r="R1584" s="46"/>
      <c r="S1584" s="46"/>
      <c r="T1584" s="46"/>
    </row>
    <row r="1585" spans="3:20" s="33" customFormat="1">
      <c r="C1585" s="31"/>
      <c r="D1585" s="31"/>
      <c r="E1585" s="30"/>
      <c r="R1585" s="46"/>
      <c r="S1585" s="46"/>
      <c r="T1585" s="46"/>
    </row>
    <row r="1586" spans="3:20" s="33" customFormat="1">
      <c r="C1586" s="31"/>
      <c r="D1586" s="31"/>
      <c r="E1586" s="30"/>
      <c r="R1586" s="46"/>
      <c r="S1586" s="46"/>
      <c r="T1586" s="46"/>
    </row>
    <row r="1587" spans="3:20" s="33" customFormat="1">
      <c r="C1587" s="31"/>
      <c r="D1587" s="31"/>
      <c r="E1587" s="30"/>
      <c r="R1587" s="46"/>
      <c r="S1587" s="46"/>
      <c r="T1587" s="46"/>
    </row>
    <row r="1588" spans="3:20" s="33" customFormat="1">
      <c r="C1588" s="31"/>
      <c r="D1588" s="31"/>
      <c r="E1588" s="30"/>
      <c r="R1588" s="46"/>
      <c r="S1588" s="46"/>
      <c r="T1588" s="46"/>
    </row>
    <row r="1589" spans="3:20" s="33" customFormat="1">
      <c r="C1589" s="31"/>
      <c r="D1589" s="31"/>
      <c r="E1589" s="30"/>
      <c r="R1589" s="46"/>
      <c r="S1589" s="46"/>
      <c r="T1589" s="46"/>
    </row>
    <row r="1590" spans="3:20" s="33" customFormat="1">
      <c r="C1590" s="31"/>
      <c r="D1590" s="31"/>
      <c r="E1590" s="30"/>
      <c r="R1590" s="46"/>
      <c r="S1590" s="46"/>
      <c r="T1590" s="46"/>
    </row>
    <row r="1591" spans="3:20" s="33" customFormat="1">
      <c r="C1591" s="31"/>
      <c r="D1591" s="31"/>
      <c r="E1591" s="30"/>
      <c r="R1591" s="46"/>
      <c r="S1591" s="46"/>
      <c r="T1591" s="46"/>
    </row>
    <row r="1592" spans="3:20" s="33" customFormat="1">
      <c r="C1592" s="31"/>
      <c r="D1592" s="31"/>
      <c r="E1592" s="30"/>
      <c r="R1592" s="46"/>
      <c r="S1592" s="46"/>
      <c r="T1592" s="46"/>
    </row>
    <row r="1593" spans="3:20" s="33" customFormat="1">
      <c r="C1593" s="31"/>
      <c r="D1593" s="31"/>
      <c r="E1593" s="30"/>
      <c r="R1593" s="46"/>
      <c r="S1593" s="46"/>
      <c r="T1593" s="46"/>
    </row>
    <row r="1594" spans="3:20" s="33" customFormat="1">
      <c r="C1594" s="31"/>
      <c r="D1594" s="31"/>
      <c r="E1594" s="30"/>
      <c r="R1594" s="46"/>
      <c r="S1594" s="46"/>
      <c r="T1594" s="46"/>
    </row>
    <row r="1595" spans="3:20" s="33" customFormat="1">
      <c r="C1595" s="31"/>
      <c r="D1595" s="31"/>
      <c r="E1595" s="30"/>
      <c r="R1595" s="46"/>
      <c r="S1595" s="46"/>
      <c r="T1595" s="46"/>
    </row>
    <row r="1596" spans="3:20" s="33" customFormat="1">
      <c r="C1596" s="31"/>
      <c r="D1596" s="31"/>
      <c r="E1596" s="30"/>
      <c r="R1596" s="46"/>
      <c r="S1596" s="46"/>
      <c r="T1596" s="46"/>
    </row>
    <row r="1597" spans="3:20" s="33" customFormat="1">
      <c r="C1597" s="31"/>
      <c r="D1597" s="31"/>
      <c r="E1597" s="30"/>
      <c r="R1597" s="46"/>
      <c r="S1597" s="46"/>
      <c r="T1597" s="46"/>
    </row>
    <row r="1598" spans="3:20" s="33" customFormat="1">
      <c r="C1598" s="31"/>
      <c r="D1598" s="31"/>
      <c r="E1598" s="30"/>
      <c r="R1598" s="46"/>
      <c r="S1598" s="46"/>
      <c r="T1598" s="46"/>
    </row>
    <row r="1599" spans="3:20" s="33" customFormat="1">
      <c r="C1599" s="31"/>
      <c r="D1599" s="31"/>
      <c r="E1599" s="30"/>
      <c r="R1599" s="46"/>
      <c r="S1599" s="46"/>
      <c r="T1599" s="46"/>
    </row>
    <row r="1600" spans="3:20" s="33" customFormat="1">
      <c r="C1600" s="31"/>
      <c r="D1600" s="31"/>
      <c r="E1600" s="30"/>
      <c r="R1600" s="46"/>
      <c r="S1600" s="46"/>
      <c r="T1600" s="46"/>
    </row>
    <row r="1601" spans="3:20" s="33" customFormat="1">
      <c r="C1601" s="31"/>
      <c r="D1601" s="31"/>
      <c r="E1601" s="30"/>
      <c r="R1601" s="46"/>
      <c r="S1601" s="46"/>
      <c r="T1601" s="46"/>
    </row>
    <row r="1602" spans="3:20" s="33" customFormat="1">
      <c r="C1602" s="31"/>
      <c r="D1602" s="31"/>
      <c r="E1602" s="30"/>
      <c r="R1602" s="46"/>
      <c r="S1602" s="46"/>
      <c r="T1602" s="46"/>
    </row>
    <row r="1603" spans="3:20" s="33" customFormat="1">
      <c r="C1603" s="31"/>
      <c r="D1603" s="31"/>
      <c r="E1603" s="30"/>
      <c r="R1603" s="46"/>
      <c r="S1603" s="46"/>
      <c r="T1603" s="46"/>
    </row>
    <row r="1604" spans="3:20" s="33" customFormat="1">
      <c r="C1604" s="31"/>
      <c r="D1604" s="31"/>
      <c r="E1604" s="30"/>
      <c r="R1604" s="46"/>
      <c r="S1604" s="46"/>
      <c r="T1604" s="46"/>
    </row>
    <row r="1605" spans="3:20" s="33" customFormat="1">
      <c r="C1605" s="31"/>
      <c r="D1605" s="31"/>
      <c r="E1605" s="30"/>
      <c r="R1605" s="46"/>
      <c r="S1605" s="46"/>
      <c r="T1605" s="46"/>
    </row>
    <row r="1606" spans="3:20" s="33" customFormat="1">
      <c r="C1606" s="31"/>
      <c r="D1606" s="31"/>
      <c r="E1606" s="30"/>
      <c r="R1606" s="46"/>
      <c r="S1606" s="46"/>
      <c r="T1606" s="46"/>
    </row>
    <row r="1607" spans="3:20" s="33" customFormat="1">
      <c r="C1607" s="31"/>
      <c r="D1607" s="31"/>
      <c r="E1607" s="30"/>
      <c r="R1607" s="46"/>
      <c r="S1607" s="46"/>
      <c r="T1607" s="46"/>
    </row>
    <row r="1608" spans="3:20" s="33" customFormat="1">
      <c r="C1608" s="31"/>
      <c r="D1608" s="31"/>
      <c r="E1608" s="30"/>
      <c r="R1608" s="46"/>
      <c r="S1608" s="46"/>
      <c r="T1608" s="46"/>
    </row>
    <row r="1609" spans="3:20" s="33" customFormat="1">
      <c r="C1609" s="31"/>
      <c r="D1609" s="31"/>
      <c r="E1609" s="30"/>
      <c r="R1609" s="46"/>
      <c r="S1609" s="46"/>
      <c r="T1609" s="46"/>
    </row>
    <row r="1610" spans="3:20" s="33" customFormat="1">
      <c r="C1610" s="31"/>
      <c r="D1610" s="31"/>
      <c r="E1610" s="30"/>
      <c r="R1610" s="46"/>
      <c r="S1610" s="46"/>
      <c r="T1610" s="46"/>
    </row>
    <row r="1611" spans="3:20" s="33" customFormat="1">
      <c r="C1611" s="31"/>
      <c r="D1611" s="31"/>
      <c r="E1611" s="30"/>
      <c r="R1611" s="46"/>
      <c r="S1611" s="46"/>
      <c r="T1611" s="46"/>
    </row>
    <row r="1612" spans="3:20" s="33" customFormat="1">
      <c r="C1612" s="31"/>
      <c r="D1612" s="31"/>
      <c r="E1612" s="30"/>
      <c r="R1612" s="46"/>
      <c r="S1612" s="46"/>
      <c r="T1612" s="46"/>
    </row>
    <row r="1613" spans="3:20" s="33" customFormat="1">
      <c r="C1613" s="31"/>
      <c r="D1613" s="31"/>
      <c r="E1613" s="30"/>
      <c r="R1613" s="46"/>
      <c r="S1613" s="46"/>
      <c r="T1613" s="46"/>
    </row>
    <row r="1614" spans="3:20" s="33" customFormat="1">
      <c r="C1614" s="31"/>
      <c r="D1614" s="31"/>
      <c r="E1614" s="30"/>
      <c r="R1614" s="46"/>
      <c r="S1614" s="46"/>
      <c r="T1614" s="46"/>
    </row>
    <row r="1615" spans="3:20" s="33" customFormat="1">
      <c r="C1615" s="31"/>
      <c r="D1615" s="31"/>
      <c r="E1615" s="30"/>
      <c r="R1615" s="46"/>
      <c r="S1615" s="46"/>
      <c r="T1615" s="46"/>
    </row>
    <row r="1616" spans="3:20" s="33" customFormat="1">
      <c r="C1616" s="31"/>
      <c r="D1616" s="31"/>
      <c r="E1616" s="30"/>
      <c r="R1616" s="46"/>
      <c r="S1616" s="46"/>
      <c r="T1616" s="46"/>
    </row>
    <row r="1617" spans="3:20" s="33" customFormat="1">
      <c r="C1617" s="31"/>
      <c r="D1617" s="31"/>
      <c r="E1617" s="30"/>
      <c r="R1617" s="46"/>
      <c r="S1617" s="46"/>
      <c r="T1617" s="46"/>
    </row>
    <row r="1618" spans="3:20" s="33" customFormat="1">
      <c r="C1618" s="31"/>
      <c r="D1618" s="31"/>
      <c r="E1618" s="30"/>
      <c r="R1618" s="46"/>
      <c r="S1618" s="46"/>
      <c r="T1618" s="46"/>
    </row>
    <row r="1619" spans="3:20" s="33" customFormat="1">
      <c r="C1619" s="31"/>
      <c r="D1619" s="31"/>
      <c r="E1619" s="30"/>
      <c r="R1619" s="46"/>
      <c r="S1619" s="46"/>
      <c r="T1619" s="46"/>
    </row>
    <row r="1620" spans="3:20" s="33" customFormat="1">
      <c r="C1620" s="31"/>
      <c r="D1620" s="31"/>
      <c r="E1620" s="30"/>
      <c r="R1620" s="46"/>
      <c r="S1620" s="46"/>
      <c r="T1620" s="46"/>
    </row>
    <row r="1621" spans="3:20" s="33" customFormat="1">
      <c r="C1621" s="31"/>
      <c r="D1621" s="31"/>
      <c r="E1621" s="30"/>
      <c r="R1621" s="46"/>
      <c r="S1621" s="46"/>
      <c r="T1621" s="46"/>
    </row>
    <row r="1622" spans="3:20" s="33" customFormat="1">
      <c r="C1622" s="31"/>
      <c r="D1622" s="31"/>
      <c r="E1622" s="30"/>
      <c r="R1622" s="46"/>
      <c r="S1622" s="46"/>
      <c r="T1622" s="46"/>
    </row>
    <row r="1623" spans="3:20" s="33" customFormat="1">
      <c r="C1623" s="31"/>
      <c r="D1623" s="31"/>
      <c r="E1623" s="30"/>
      <c r="R1623" s="46"/>
      <c r="S1623" s="46"/>
      <c r="T1623" s="46"/>
    </row>
    <row r="1624" spans="3:20" s="33" customFormat="1">
      <c r="C1624" s="31"/>
      <c r="D1624" s="31"/>
      <c r="E1624" s="30"/>
      <c r="R1624" s="46"/>
      <c r="S1624" s="46"/>
      <c r="T1624" s="46"/>
    </row>
    <row r="1625" spans="3:20" s="33" customFormat="1">
      <c r="C1625" s="31"/>
      <c r="D1625" s="31"/>
      <c r="E1625" s="30"/>
      <c r="R1625" s="46"/>
      <c r="S1625" s="46"/>
      <c r="T1625" s="46"/>
    </row>
    <row r="1626" spans="3:20" s="33" customFormat="1">
      <c r="C1626" s="31"/>
      <c r="D1626" s="31"/>
      <c r="E1626" s="30"/>
      <c r="R1626" s="46"/>
      <c r="S1626" s="46"/>
      <c r="T1626" s="46"/>
    </row>
    <row r="1627" spans="3:20" s="33" customFormat="1">
      <c r="C1627" s="31"/>
      <c r="D1627" s="31"/>
      <c r="E1627" s="30"/>
      <c r="R1627" s="46"/>
      <c r="S1627" s="46"/>
      <c r="T1627" s="46"/>
    </row>
    <row r="1628" spans="3:20" s="33" customFormat="1">
      <c r="C1628" s="31"/>
      <c r="D1628" s="31"/>
      <c r="E1628" s="30"/>
      <c r="R1628" s="46"/>
      <c r="S1628" s="46"/>
      <c r="T1628" s="46"/>
    </row>
    <row r="1629" spans="3:20" s="33" customFormat="1">
      <c r="C1629" s="31"/>
      <c r="D1629" s="31"/>
      <c r="E1629" s="30"/>
      <c r="R1629" s="46"/>
      <c r="S1629" s="46"/>
      <c r="T1629" s="46"/>
    </row>
    <row r="1630" spans="3:20" s="33" customFormat="1">
      <c r="C1630" s="31"/>
      <c r="D1630" s="31"/>
      <c r="E1630" s="30"/>
      <c r="R1630" s="46"/>
      <c r="S1630" s="46"/>
      <c r="T1630" s="46"/>
    </row>
    <row r="1631" spans="3:20" s="33" customFormat="1">
      <c r="C1631" s="31"/>
      <c r="D1631" s="31"/>
      <c r="E1631" s="30"/>
      <c r="R1631" s="46"/>
      <c r="S1631" s="46"/>
      <c r="T1631" s="46"/>
    </row>
    <row r="1632" spans="3:20" s="33" customFormat="1">
      <c r="C1632" s="31"/>
      <c r="D1632" s="31"/>
      <c r="E1632" s="30"/>
      <c r="R1632" s="46"/>
      <c r="S1632" s="46"/>
      <c r="T1632" s="46"/>
    </row>
    <row r="1633" spans="3:20" s="33" customFormat="1">
      <c r="C1633" s="31"/>
      <c r="D1633" s="31"/>
      <c r="E1633" s="30"/>
      <c r="R1633" s="46"/>
      <c r="S1633" s="46"/>
      <c r="T1633" s="46"/>
    </row>
    <row r="1634" spans="3:20" s="33" customFormat="1">
      <c r="C1634" s="31"/>
      <c r="D1634" s="31"/>
      <c r="E1634" s="30"/>
      <c r="R1634" s="46"/>
      <c r="S1634" s="46"/>
      <c r="T1634" s="46"/>
    </row>
    <row r="1635" spans="3:20" s="33" customFormat="1">
      <c r="C1635" s="31"/>
      <c r="D1635" s="31"/>
      <c r="E1635" s="30"/>
      <c r="R1635" s="46"/>
      <c r="S1635" s="46"/>
      <c r="T1635" s="46"/>
    </row>
    <row r="1636" spans="3:20" s="33" customFormat="1">
      <c r="C1636" s="31"/>
      <c r="D1636" s="31"/>
      <c r="E1636" s="30"/>
      <c r="R1636" s="46"/>
      <c r="S1636" s="46"/>
      <c r="T1636" s="46"/>
    </row>
    <row r="1637" spans="3:20" s="33" customFormat="1">
      <c r="C1637" s="31"/>
      <c r="D1637" s="31"/>
      <c r="E1637" s="30"/>
      <c r="R1637" s="46"/>
      <c r="S1637" s="46"/>
      <c r="T1637" s="46"/>
    </row>
    <row r="1638" spans="3:20" s="33" customFormat="1">
      <c r="C1638" s="31"/>
      <c r="D1638" s="31"/>
      <c r="E1638" s="30"/>
      <c r="R1638" s="46"/>
      <c r="S1638" s="46"/>
      <c r="T1638" s="46"/>
    </row>
    <row r="1639" spans="3:20" s="33" customFormat="1">
      <c r="C1639" s="31"/>
      <c r="D1639" s="31"/>
      <c r="E1639" s="30"/>
      <c r="R1639" s="46"/>
      <c r="S1639" s="46"/>
      <c r="T1639" s="46"/>
    </row>
    <row r="1640" spans="3:20" s="33" customFormat="1">
      <c r="C1640" s="31"/>
      <c r="D1640" s="31"/>
      <c r="E1640" s="30"/>
      <c r="R1640" s="46"/>
      <c r="S1640" s="46"/>
      <c r="T1640" s="46"/>
    </row>
    <row r="1641" spans="3:20" s="33" customFormat="1">
      <c r="C1641" s="31"/>
      <c r="D1641" s="31"/>
      <c r="E1641" s="30"/>
      <c r="R1641" s="46"/>
      <c r="S1641" s="46"/>
      <c r="T1641" s="46"/>
    </row>
    <row r="1642" spans="3:20" s="33" customFormat="1">
      <c r="C1642" s="31"/>
      <c r="D1642" s="31"/>
      <c r="E1642" s="30"/>
      <c r="R1642" s="46"/>
      <c r="S1642" s="46"/>
      <c r="T1642" s="46"/>
    </row>
    <row r="1643" spans="3:20" s="33" customFormat="1">
      <c r="C1643" s="31"/>
      <c r="D1643" s="31"/>
      <c r="E1643" s="30"/>
      <c r="R1643" s="46"/>
      <c r="S1643" s="46"/>
      <c r="T1643" s="46"/>
    </row>
    <row r="1644" spans="3:20" s="33" customFormat="1">
      <c r="C1644" s="31"/>
      <c r="D1644" s="31"/>
      <c r="E1644" s="30"/>
      <c r="R1644" s="46"/>
      <c r="S1644" s="46"/>
      <c r="T1644" s="46"/>
    </row>
    <row r="1645" spans="3:20" s="33" customFormat="1">
      <c r="C1645" s="31"/>
      <c r="D1645" s="31"/>
      <c r="E1645" s="30"/>
      <c r="R1645" s="46"/>
      <c r="S1645" s="46"/>
      <c r="T1645" s="46"/>
    </row>
    <row r="1646" spans="3:20" s="33" customFormat="1">
      <c r="C1646" s="31"/>
      <c r="D1646" s="31"/>
      <c r="E1646" s="30"/>
      <c r="R1646" s="46"/>
      <c r="S1646" s="46"/>
      <c r="T1646" s="46"/>
    </row>
    <row r="1647" spans="3:20" s="33" customFormat="1">
      <c r="C1647" s="31"/>
      <c r="D1647" s="31"/>
      <c r="E1647" s="30"/>
      <c r="R1647" s="46"/>
      <c r="S1647" s="46"/>
      <c r="T1647" s="46"/>
    </row>
    <row r="1648" spans="3:20" s="33" customFormat="1">
      <c r="C1648" s="31"/>
      <c r="D1648" s="31"/>
      <c r="E1648" s="30"/>
      <c r="R1648" s="46"/>
      <c r="S1648" s="46"/>
      <c r="T1648" s="46"/>
    </row>
    <row r="1649" spans="3:20" s="33" customFormat="1">
      <c r="C1649" s="31"/>
      <c r="D1649" s="31"/>
      <c r="E1649" s="30"/>
      <c r="R1649" s="46"/>
      <c r="S1649" s="46"/>
      <c r="T1649" s="46"/>
    </row>
    <row r="1650" spans="3:20" s="33" customFormat="1">
      <c r="C1650" s="31"/>
      <c r="D1650" s="31"/>
      <c r="E1650" s="30"/>
      <c r="R1650" s="46"/>
      <c r="S1650" s="46"/>
      <c r="T1650" s="46"/>
    </row>
    <row r="1651" spans="3:20" s="33" customFormat="1">
      <c r="C1651" s="31"/>
      <c r="D1651" s="31"/>
      <c r="E1651" s="30"/>
      <c r="R1651" s="46"/>
      <c r="S1651" s="46"/>
      <c r="T1651" s="46"/>
    </row>
  </sheetData>
  <mergeCells count="1">
    <mergeCell ref="B4:M4"/>
  </mergeCells>
  <pageMargins left="0.78740157480314965" right="0.39370078740157483" top="0.78740157480314965" bottom="0.39370078740157483" header="0.31496062992125984" footer="0.31496062992125984"/>
  <pageSetup paperSize="9" scale="7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СПРАВОЧНО Безвозмез РМР 23-25</vt:lpstr>
      <vt:lpstr>'СПРАВОЧНО Безвозмез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2022-10-28T10:22:04Z</dcterms:modified>
</cp:coreProperties>
</file>